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8360" windowHeight="16060" tabRatio="500"/>
  </bookViews>
  <sheets>
    <sheet name="Sheet1" sheetId="1" r:id="rId1"/>
  </sheets>
  <definedNames>
    <definedName name="_xlnm.Print_Area" localSheetId="0">Sheet1!$B$1:$P$151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" i="1" l="1"/>
  <c r="AA1" i="1"/>
  <c r="Z2" i="1"/>
  <c r="AA2" i="1"/>
  <c r="H1" i="1"/>
  <c r="H111" i="1"/>
  <c r="J111" i="1"/>
  <c r="L111" i="1"/>
  <c r="N111" i="1"/>
  <c r="P111" i="1"/>
  <c r="G1" i="1"/>
  <c r="G111" i="1"/>
  <c r="I111" i="1"/>
  <c r="K111" i="1"/>
  <c r="M111" i="1"/>
  <c r="O111" i="1"/>
  <c r="F111" i="1"/>
  <c r="R124" i="1"/>
  <c r="H145" i="1"/>
  <c r="J145" i="1"/>
  <c r="L145" i="1"/>
  <c r="N145" i="1"/>
  <c r="P145" i="1"/>
  <c r="H142" i="1"/>
  <c r="J142" i="1"/>
  <c r="L142" i="1"/>
  <c r="N142" i="1"/>
  <c r="P142" i="1"/>
  <c r="H141" i="1"/>
  <c r="J141" i="1"/>
  <c r="L141" i="1"/>
  <c r="N141" i="1"/>
  <c r="P141" i="1"/>
  <c r="H137" i="1"/>
  <c r="J137" i="1"/>
  <c r="L137" i="1"/>
  <c r="N137" i="1"/>
  <c r="P137" i="1"/>
  <c r="H134" i="1"/>
  <c r="J134" i="1"/>
  <c r="L134" i="1"/>
  <c r="N134" i="1"/>
  <c r="P134" i="1"/>
  <c r="H126" i="1"/>
  <c r="J126" i="1"/>
  <c r="L126" i="1"/>
  <c r="N126" i="1"/>
  <c r="P126" i="1"/>
  <c r="H124" i="1"/>
  <c r="J124" i="1"/>
  <c r="L124" i="1"/>
  <c r="N124" i="1"/>
  <c r="P124" i="1"/>
  <c r="H117" i="1"/>
  <c r="J117" i="1"/>
  <c r="L117" i="1"/>
  <c r="N117" i="1"/>
  <c r="P117" i="1"/>
  <c r="H112" i="1"/>
  <c r="J112" i="1"/>
  <c r="L112" i="1"/>
  <c r="N112" i="1"/>
  <c r="P112" i="1"/>
  <c r="H110" i="1"/>
  <c r="J110" i="1"/>
  <c r="L110" i="1"/>
  <c r="N110" i="1"/>
  <c r="P110" i="1"/>
  <c r="H106" i="1"/>
  <c r="J106" i="1"/>
  <c r="L106" i="1"/>
  <c r="N106" i="1"/>
  <c r="P106" i="1"/>
  <c r="H104" i="1"/>
  <c r="J104" i="1"/>
  <c r="L104" i="1"/>
  <c r="N104" i="1"/>
  <c r="P104" i="1"/>
  <c r="H98" i="1"/>
  <c r="J98" i="1"/>
  <c r="L98" i="1"/>
  <c r="N98" i="1"/>
  <c r="P98" i="1"/>
  <c r="H95" i="1"/>
  <c r="J95" i="1"/>
  <c r="L95" i="1"/>
  <c r="N95" i="1"/>
  <c r="P95" i="1"/>
  <c r="H94" i="1"/>
  <c r="J94" i="1"/>
  <c r="L94" i="1"/>
  <c r="N94" i="1"/>
  <c r="P94" i="1"/>
  <c r="H89" i="1"/>
  <c r="J89" i="1"/>
  <c r="L89" i="1"/>
  <c r="N89" i="1"/>
  <c r="P89" i="1"/>
  <c r="H76" i="1"/>
  <c r="J76" i="1"/>
  <c r="L76" i="1"/>
  <c r="N76" i="1"/>
  <c r="P76" i="1"/>
  <c r="H75" i="1"/>
  <c r="J75" i="1"/>
  <c r="L75" i="1"/>
  <c r="N75" i="1"/>
  <c r="P75" i="1"/>
  <c r="H72" i="1"/>
  <c r="J72" i="1"/>
  <c r="L72" i="1"/>
  <c r="N72" i="1"/>
  <c r="P72" i="1"/>
  <c r="H71" i="1"/>
  <c r="J71" i="1"/>
  <c r="L71" i="1"/>
  <c r="N71" i="1"/>
  <c r="P71" i="1"/>
  <c r="H67" i="1"/>
  <c r="J67" i="1"/>
  <c r="L67" i="1"/>
  <c r="N67" i="1"/>
  <c r="P67" i="1"/>
  <c r="H66" i="1"/>
  <c r="J66" i="1"/>
  <c r="L66" i="1"/>
  <c r="N66" i="1"/>
  <c r="P66" i="1"/>
  <c r="H65" i="1"/>
  <c r="J65" i="1"/>
  <c r="L65" i="1"/>
  <c r="N65" i="1"/>
  <c r="P65" i="1"/>
  <c r="H64" i="1"/>
  <c r="J64" i="1"/>
  <c r="L64" i="1"/>
  <c r="N64" i="1"/>
  <c r="P64" i="1"/>
  <c r="H63" i="1"/>
  <c r="J63" i="1"/>
  <c r="L63" i="1"/>
  <c r="N63" i="1"/>
  <c r="P63" i="1"/>
  <c r="H62" i="1"/>
  <c r="J62" i="1"/>
  <c r="L62" i="1"/>
  <c r="N62" i="1"/>
  <c r="P62" i="1"/>
  <c r="H60" i="1"/>
  <c r="J60" i="1"/>
  <c r="L60" i="1"/>
  <c r="N60" i="1"/>
  <c r="P60" i="1"/>
  <c r="H57" i="1"/>
  <c r="J57" i="1"/>
  <c r="L57" i="1"/>
  <c r="N57" i="1"/>
  <c r="P57" i="1"/>
  <c r="H55" i="1"/>
  <c r="J55" i="1"/>
  <c r="L55" i="1"/>
  <c r="N55" i="1"/>
  <c r="P55" i="1"/>
  <c r="H53" i="1"/>
  <c r="J53" i="1"/>
  <c r="L53" i="1"/>
  <c r="N53" i="1"/>
  <c r="P53" i="1"/>
  <c r="H52" i="1"/>
  <c r="J52" i="1"/>
  <c r="L52" i="1"/>
  <c r="N52" i="1"/>
  <c r="P52" i="1"/>
  <c r="H51" i="1"/>
  <c r="J51" i="1"/>
  <c r="L51" i="1"/>
  <c r="N51" i="1"/>
  <c r="P51" i="1"/>
  <c r="H50" i="1"/>
  <c r="J50" i="1"/>
  <c r="L50" i="1"/>
  <c r="N50" i="1"/>
  <c r="P50" i="1"/>
  <c r="H49" i="1"/>
  <c r="J49" i="1"/>
  <c r="L49" i="1"/>
  <c r="N49" i="1"/>
  <c r="P49" i="1"/>
  <c r="H47" i="1"/>
  <c r="J47" i="1"/>
  <c r="L47" i="1"/>
  <c r="N47" i="1"/>
  <c r="P47" i="1"/>
  <c r="H46" i="1"/>
  <c r="J46" i="1"/>
  <c r="L46" i="1"/>
  <c r="N46" i="1"/>
  <c r="P46" i="1"/>
  <c r="H44" i="1"/>
  <c r="J44" i="1"/>
  <c r="L44" i="1"/>
  <c r="N44" i="1"/>
  <c r="P44" i="1"/>
  <c r="H43" i="1"/>
  <c r="J43" i="1"/>
  <c r="L43" i="1"/>
  <c r="N43" i="1"/>
  <c r="P43" i="1"/>
  <c r="H42" i="1"/>
  <c r="J42" i="1"/>
  <c r="L42" i="1"/>
  <c r="N42" i="1"/>
  <c r="P42" i="1"/>
  <c r="H41" i="1"/>
  <c r="J41" i="1"/>
  <c r="L41" i="1"/>
  <c r="N41" i="1"/>
  <c r="P41" i="1"/>
  <c r="H40" i="1"/>
  <c r="J40" i="1"/>
  <c r="L40" i="1"/>
  <c r="N40" i="1"/>
  <c r="P40" i="1"/>
  <c r="H36" i="1"/>
  <c r="J36" i="1"/>
  <c r="L36" i="1"/>
  <c r="N36" i="1"/>
  <c r="P36" i="1"/>
  <c r="H34" i="1"/>
  <c r="J34" i="1"/>
  <c r="L34" i="1"/>
  <c r="N34" i="1"/>
  <c r="P34" i="1"/>
  <c r="H31" i="1"/>
  <c r="J31" i="1"/>
  <c r="L31" i="1"/>
  <c r="N31" i="1"/>
  <c r="P31" i="1"/>
  <c r="H30" i="1"/>
  <c r="J30" i="1"/>
  <c r="L30" i="1"/>
  <c r="N30" i="1"/>
  <c r="P30" i="1"/>
  <c r="H29" i="1"/>
  <c r="J29" i="1"/>
  <c r="L29" i="1"/>
  <c r="N29" i="1"/>
  <c r="P29" i="1"/>
  <c r="H28" i="1"/>
  <c r="J28" i="1"/>
  <c r="L28" i="1"/>
  <c r="N28" i="1"/>
  <c r="P28" i="1"/>
  <c r="H27" i="1"/>
  <c r="J27" i="1"/>
  <c r="L27" i="1"/>
  <c r="N27" i="1"/>
  <c r="P27" i="1"/>
  <c r="H25" i="1"/>
  <c r="J25" i="1"/>
  <c r="L25" i="1"/>
  <c r="N25" i="1"/>
  <c r="P25" i="1"/>
  <c r="H21" i="1"/>
  <c r="J21" i="1"/>
  <c r="L21" i="1"/>
  <c r="N21" i="1"/>
  <c r="P21" i="1"/>
  <c r="H13" i="1"/>
  <c r="J13" i="1"/>
  <c r="L13" i="1"/>
  <c r="N13" i="1"/>
  <c r="P13" i="1"/>
  <c r="H133" i="1"/>
  <c r="J133" i="1"/>
  <c r="L133" i="1"/>
  <c r="N133" i="1"/>
  <c r="P133" i="1"/>
  <c r="G83" i="1"/>
  <c r="I83" i="1"/>
  <c r="K83" i="1"/>
  <c r="M83" i="1"/>
  <c r="O83" i="1"/>
  <c r="G99" i="1"/>
  <c r="I99" i="1"/>
  <c r="K99" i="1"/>
  <c r="M99" i="1"/>
  <c r="O99" i="1"/>
  <c r="G127" i="1"/>
  <c r="I127" i="1"/>
  <c r="K127" i="1"/>
  <c r="M127" i="1"/>
  <c r="O127" i="1"/>
  <c r="G150" i="1"/>
  <c r="I150" i="1"/>
  <c r="K150" i="1"/>
  <c r="M150" i="1"/>
  <c r="O150" i="1"/>
  <c r="G74" i="1"/>
  <c r="I74" i="1"/>
  <c r="K74" i="1"/>
  <c r="M74" i="1"/>
  <c r="O74" i="1"/>
  <c r="G70" i="1"/>
  <c r="I70" i="1"/>
  <c r="K70" i="1"/>
  <c r="M70" i="1"/>
  <c r="O70" i="1"/>
  <c r="G69" i="1"/>
  <c r="I69" i="1"/>
  <c r="K69" i="1"/>
  <c r="M69" i="1"/>
  <c r="O69" i="1"/>
  <c r="G32" i="1"/>
  <c r="I32" i="1"/>
  <c r="K32" i="1"/>
  <c r="M32" i="1"/>
  <c r="O32" i="1"/>
  <c r="G9" i="1"/>
  <c r="I9" i="1"/>
  <c r="K9" i="1"/>
  <c r="M9" i="1"/>
  <c r="O9" i="1"/>
  <c r="H5" i="1"/>
  <c r="J5" i="1"/>
  <c r="L5" i="1"/>
  <c r="N5" i="1"/>
  <c r="P5" i="1"/>
  <c r="G5" i="1"/>
  <c r="I5" i="1"/>
  <c r="K5" i="1"/>
  <c r="M5" i="1"/>
  <c r="O5" i="1"/>
  <c r="H6" i="1"/>
  <c r="J6" i="1"/>
  <c r="L6" i="1"/>
  <c r="N6" i="1"/>
  <c r="P6" i="1"/>
  <c r="H7" i="1"/>
  <c r="J7" i="1"/>
  <c r="L7" i="1"/>
  <c r="N7" i="1"/>
  <c r="P7" i="1"/>
  <c r="H8" i="1"/>
  <c r="J8" i="1"/>
  <c r="L8" i="1"/>
  <c r="N8" i="1"/>
  <c r="P8" i="1"/>
  <c r="H9" i="1"/>
  <c r="J9" i="1"/>
  <c r="L9" i="1"/>
  <c r="N9" i="1"/>
  <c r="P9" i="1"/>
  <c r="H10" i="1"/>
  <c r="J10" i="1"/>
  <c r="L10" i="1"/>
  <c r="N10" i="1"/>
  <c r="P10" i="1"/>
  <c r="H11" i="1"/>
  <c r="J11" i="1"/>
  <c r="L11" i="1"/>
  <c r="N11" i="1"/>
  <c r="P11" i="1"/>
  <c r="H12" i="1"/>
  <c r="J12" i="1"/>
  <c r="L12" i="1"/>
  <c r="N12" i="1"/>
  <c r="P12" i="1"/>
  <c r="H14" i="1"/>
  <c r="J14" i="1"/>
  <c r="L14" i="1"/>
  <c r="N14" i="1"/>
  <c r="P14" i="1"/>
  <c r="H15" i="1"/>
  <c r="J15" i="1"/>
  <c r="L15" i="1"/>
  <c r="N15" i="1"/>
  <c r="P15" i="1"/>
  <c r="H16" i="1"/>
  <c r="J16" i="1"/>
  <c r="L16" i="1"/>
  <c r="N16" i="1"/>
  <c r="P16" i="1"/>
  <c r="H17" i="1"/>
  <c r="J17" i="1"/>
  <c r="L17" i="1"/>
  <c r="N17" i="1"/>
  <c r="P17" i="1"/>
  <c r="H18" i="1"/>
  <c r="J18" i="1"/>
  <c r="L18" i="1"/>
  <c r="N18" i="1"/>
  <c r="P18" i="1"/>
  <c r="H19" i="1"/>
  <c r="J19" i="1"/>
  <c r="L19" i="1"/>
  <c r="N19" i="1"/>
  <c r="P19" i="1"/>
  <c r="H20" i="1"/>
  <c r="J20" i="1"/>
  <c r="L20" i="1"/>
  <c r="N20" i="1"/>
  <c r="P20" i="1"/>
  <c r="H22" i="1"/>
  <c r="J22" i="1"/>
  <c r="L22" i="1"/>
  <c r="N22" i="1"/>
  <c r="P22" i="1"/>
  <c r="H23" i="1"/>
  <c r="J23" i="1"/>
  <c r="L23" i="1"/>
  <c r="N23" i="1"/>
  <c r="P23" i="1"/>
  <c r="H24" i="1"/>
  <c r="J24" i="1"/>
  <c r="L24" i="1"/>
  <c r="N24" i="1"/>
  <c r="P24" i="1"/>
  <c r="H26" i="1"/>
  <c r="J26" i="1"/>
  <c r="L26" i="1"/>
  <c r="N26" i="1"/>
  <c r="P26" i="1"/>
  <c r="H32" i="1"/>
  <c r="J32" i="1"/>
  <c r="L32" i="1"/>
  <c r="N32" i="1"/>
  <c r="P32" i="1"/>
  <c r="H33" i="1"/>
  <c r="J33" i="1"/>
  <c r="L33" i="1"/>
  <c r="N33" i="1"/>
  <c r="P33" i="1"/>
  <c r="H35" i="1"/>
  <c r="J35" i="1"/>
  <c r="L35" i="1"/>
  <c r="N35" i="1"/>
  <c r="P35" i="1"/>
  <c r="H37" i="1"/>
  <c r="J37" i="1"/>
  <c r="L37" i="1"/>
  <c r="N37" i="1"/>
  <c r="P37" i="1"/>
  <c r="H38" i="1"/>
  <c r="J38" i="1"/>
  <c r="L38" i="1"/>
  <c r="N38" i="1"/>
  <c r="P38" i="1"/>
  <c r="H39" i="1"/>
  <c r="J39" i="1"/>
  <c r="L39" i="1"/>
  <c r="N39" i="1"/>
  <c r="P39" i="1"/>
  <c r="H45" i="1"/>
  <c r="J45" i="1"/>
  <c r="L45" i="1"/>
  <c r="N45" i="1"/>
  <c r="P45" i="1"/>
  <c r="H48" i="1"/>
  <c r="J48" i="1"/>
  <c r="L48" i="1"/>
  <c r="N48" i="1"/>
  <c r="P48" i="1"/>
  <c r="H54" i="1"/>
  <c r="J54" i="1"/>
  <c r="L54" i="1"/>
  <c r="N54" i="1"/>
  <c r="P54" i="1"/>
  <c r="H56" i="1"/>
  <c r="J56" i="1"/>
  <c r="L56" i="1"/>
  <c r="N56" i="1"/>
  <c r="P56" i="1"/>
  <c r="H58" i="1"/>
  <c r="J58" i="1"/>
  <c r="L58" i="1"/>
  <c r="N58" i="1"/>
  <c r="P58" i="1"/>
  <c r="H59" i="1"/>
  <c r="J59" i="1"/>
  <c r="L59" i="1"/>
  <c r="N59" i="1"/>
  <c r="P59" i="1"/>
  <c r="H61" i="1"/>
  <c r="J61" i="1"/>
  <c r="L61" i="1"/>
  <c r="N61" i="1"/>
  <c r="P61" i="1"/>
  <c r="H68" i="1"/>
  <c r="J68" i="1"/>
  <c r="L68" i="1"/>
  <c r="N68" i="1"/>
  <c r="P68" i="1"/>
  <c r="H69" i="1"/>
  <c r="J69" i="1"/>
  <c r="L69" i="1"/>
  <c r="N69" i="1"/>
  <c r="P69" i="1"/>
  <c r="H70" i="1"/>
  <c r="J70" i="1"/>
  <c r="L70" i="1"/>
  <c r="N70" i="1"/>
  <c r="P70" i="1"/>
  <c r="H73" i="1"/>
  <c r="J73" i="1"/>
  <c r="L73" i="1"/>
  <c r="N73" i="1"/>
  <c r="P73" i="1"/>
  <c r="H74" i="1"/>
  <c r="J74" i="1"/>
  <c r="L74" i="1"/>
  <c r="N74" i="1"/>
  <c r="P74" i="1"/>
  <c r="H77" i="1"/>
  <c r="J77" i="1"/>
  <c r="L77" i="1"/>
  <c r="N77" i="1"/>
  <c r="P77" i="1"/>
  <c r="H78" i="1"/>
  <c r="J78" i="1"/>
  <c r="L78" i="1"/>
  <c r="N78" i="1"/>
  <c r="P78" i="1"/>
  <c r="H79" i="1"/>
  <c r="J79" i="1"/>
  <c r="L79" i="1"/>
  <c r="N79" i="1"/>
  <c r="P79" i="1"/>
  <c r="H80" i="1"/>
  <c r="J80" i="1"/>
  <c r="L80" i="1"/>
  <c r="N80" i="1"/>
  <c r="P80" i="1"/>
  <c r="H81" i="1"/>
  <c r="J81" i="1"/>
  <c r="L81" i="1"/>
  <c r="N81" i="1"/>
  <c r="P81" i="1"/>
  <c r="H82" i="1"/>
  <c r="J82" i="1"/>
  <c r="L82" i="1"/>
  <c r="N82" i="1"/>
  <c r="P82" i="1"/>
  <c r="H83" i="1"/>
  <c r="J83" i="1"/>
  <c r="L83" i="1"/>
  <c r="N83" i="1"/>
  <c r="P83" i="1"/>
  <c r="H84" i="1"/>
  <c r="J84" i="1"/>
  <c r="L84" i="1"/>
  <c r="N84" i="1"/>
  <c r="P84" i="1"/>
  <c r="H85" i="1"/>
  <c r="J85" i="1"/>
  <c r="L85" i="1"/>
  <c r="N85" i="1"/>
  <c r="P85" i="1"/>
  <c r="H86" i="1"/>
  <c r="J86" i="1"/>
  <c r="L86" i="1"/>
  <c r="N86" i="1"/>
  <c r="P86" i="1"/>
  <c r="H87" i="1"/>
  <c r="J87" i="1"/>
  <c r="L87" i="1"/>
  <c r="N87" i="1"/>
  <c r="P87" i="1"/>
  <c r="H88" i="1"/>
  <c r="J88" i="1"/>
  <c r="L88" i="1"/>
  <c r="N88" i="1"/>
  <c r="P88" i="1"/>
  <c r="H90" i="1"/>
  <c r="J90" i="1"/>
  <c r="L90" i="1"/>
  <c r="N90" i="1"/>
  <c r="P90" i="1"/>
  <c r="H91" i="1"/>
  <c r="J91" i="1"/>
  <c r="L91" i="1"/>
  <c r="N91" i="1"/>
  <c r="P91" i="1"/>
  <c r="H92" i="1"/>
  <c r="J92" i="1"/>
  <c r="L92" i="1"/>
  <c r="N92" i="1"/>
  <c r="P92" i="1"/>
  <c r="H93" i="1"/>
  <c r="J93" i="1"/>
  <c r="L93" i="1"/>
  <c r="N93" i="1"/>
  <c r="P93" i="1"/>
  <c r="H96" i="1"/>
  <c r="J96" i="1"/>
  <c r="L96" i="1"/>
  <c r="N96" i="1"/>
  <c r="P96" i="1"/>
  <c r="H97" i="1"/>
  <c r="J97" i="1"/>
  <c r="L97" i="1"/>
  <c r="N97" i="1"/>
  <c r="P97" i="1"/>
  <c r="H99" i="1"/>
  <c r="J99" i="1"/>
  <c r="L99" i="1"/>
  <c r="N99" i="1"/>
  <c r="P99" i="1"/>
  <c r="H100" i="1"/>
  <c r="J100" i="1"/>
  <c r="L100" i="1"/>
  <c r="N100" i="1"/>
  <c r="P100" i="1"/>
  <c r="H101" i="1"/>
  <c r="J101" i="1"/>
  <c r="L101" i="1"/>
  <c r="N101" i="1"/>
  <c r="P101" i="1"/>
  <c r="H102" i="1"/>
  <c r="J102" i="1"/>
  <c r="L102" i="1"/>
  <c r="N102" i="1"/>
  <c r="P102" i="1"/>
  <c r="H103" i="1"/>
  <c r="J103" i="1"/>
  <c r="L103" i="1"/>
  <c r="N103" i="1"/>
  <c r="P103" i="1"/>
  <c r="H105" i="1"/>
  <c r="J105" i="1"/>
  <c r="L105" i="1"/>
  <c r="N105" i="1"/>
  <c r="P105" i="1"/>
  <c r="H107" i="1"/>
  <c r="J107" i="1"/>
  <c r="L107" i="1"/>
  <c r="N107" i="1"/>
  <c r="P107" i="1"/>
  <c r="H108" i="1"/>
  <c r="J108" i="1"/>
  <c r="L108" i="1"/>
  <c r="N108" i="1"/>
  <c r="P108" i="1"/>
  <c r="H109" i="1"/>
  <c r="J109" i="1"/>
  <c r="L109" i="1"/>
  <c r="N109" i="1"/>
  <c r="P109" i="1"/>
  <c r="H113" i="1"/>
  <c r="J113" i="1"/>
  <c r="L113" i="1"/>
  <c r="N113" i="1"/>
  <c r="P113" i="1"/>
  <c r="H114" i="1"/>
  <c r="J114" i="1"/>
  <c r="L114" i="1"/>
  <c r="N114" i="1"/>
  <c r="P114" i="1"/>
  <c r="H115" i="1"/>
  <c r="J115" i="1"/>
  <c r="L115" i="1"/>
  <c r="N115" i="1"/>
  <c r="P115" i="1"/>
  <c r="H116" i="1"/>
  <c r="J116" i="1"/>
  <c r="L116" i="1"/>
  <c r="N116" i="1"/>
  <c r="P116" i="1"/>
  <c r="H118" i="1"/>
  <c r="J118" i="1"/>
  <c r="L118" i="1"/>
  <c r="N118" i="1"/>
  <c r="P118" i="1"/>
  <c r="H119" i="1"/>
  <c r="J119" i="1"/>
  <c r="L119" i="1"/>
  <c r="N119" i="1"/>
  <c r="P119" i="1"/>
  <c r="H120" i="1"/>
  <c r="J120" i="1"/>
  <c r="L120" i="1"/>
  <c r="N120" i="1"/>
  <c r="P120" i="1"/>
  <c r="H121" i="1"/>
  <c r="J121" i="1"/>
  <c r="L121" i="1"/>
  <c r="N121" i="1"/>
  <c r="P121" i="1"/>
  <c r="H122" i="1"/>
  <c r="J122" i="1"/>
  <c r="L122" i="1"/>
  <c r="N122" i="1"/>
  <c r="P122" i="1"/>
  <c r="H123" i="1"/>
  <c r="J123" i="1"/>
  <c r="L123" i="1"/>
  <c r="N123" i="1"/>
  <c r="P123" i="1"/>
  <c r="H125" i="1"/>
  <c r="J125" i="1"/>
  <c r="L125" i="1"/>
  <c r="N125" i="1"/>
  <c r="P125" i="1"/>
  <c r="H127" i="1"/>
  <c r="J127" i="1"/>
  <c r="L127" i="1"/>
  <c r="N127" i="1"/>
  <c r="P127" i="1"/>
  <c r="H128" i="1"/>
  <c r="J128" i="1"/>
  <c r="L128" i="1"/>
  <c r="N128" i="1"/>
  <c r="P128" i="1"/>
  <c r="H129" i="1"/>
  <c r="J129" i="1"/>
  <c r="L129" i="1"/>
  <c r="N129" i="1"/>
  <c r="P129" i="1"/>
  <c r="H130" i="1"/>
  <c r="J130" i="1"/>
  <c r="L130" i="1"/>
  <c r="N130" i="1"/>
  <c r="P130" i="1"/>
  <c r="H131" i="1"/>
  <c r="J131" i="1"/>
  <c r="L131" i="1"/>
  <c r="N131" i="1"/>
  <c r="P131" i="1"/>
  <c r="H132" i="1"/>
  <c r="J132" i="1"/>
  <c r="L132" i="1"/>
  <c r="N132" i="1"/>
  <c r="P132" i="1"/>
  <c r="H135" i="1"/>
  <c r="J135" i="1"/>
  <c r="L135" i="1"/>
  <c r="N135" i="1"/>
  <c r="P135" i="1"/>
  <c r="H136" i="1"/>
  <c r="J136" i="1"/>
  <c r="L136" i="1"/>
  <c r="N136" i="1"/>
  <c r="P136" i="1"/>
  <c r="H138" i="1"/>
  <c r="J138" i="1"/>
  <c r="L138" i="1"/>
  <c r="N138" i="1"/>
  <c r="P138" i="1"/>
  <c r="H139" i="1"/>
  <c r="J139" i="1"/>
  <c r="L139" i="1"/>
  <c r="N139" i="1"/>
  <c r="P139" i="1"/>
  <c r="H140" i="1"/>
  <c r="J140" i="1"/>
  <c r="L140" i="1"/>
  <c r="N140" i="1"/>
  <c r="P140" i="1"/>
  <c r="H143" i="1"/>
  <c r="J143" i="1"/>
  <c r="L143" i="1"/>
  <c r="N143" i="1"/>
  <c r="P143" i="1"/>
  <c r="H144" i="1"/>
  <c r="J144" i="1"/>
  <c r="L144" i="1"/>
  <c r="N144" i="1"/>
  <c r="P144" i="1"/>
  <c r="H146" i="1"/>
  <c r="J146" i="1"/>
  <c r="L146" i="1"/>
  <c r="N146" i="1"/>
  <c r="P146" i="1"/>
  <c r="H147" i="1"/>
  <c r="J147" i="1"/>
  <c r="L147" i="1"/>
  <c r="N147" i="1"/>
  <c r="P147" i="1"/>
  <c r="H148" i="1"/>
  <c r="J148" i="1"/>
  <c r="L148" i="1"/>
  <c r="N148" i="1"/>
  <c r="P148" i="1"/>
  <c r="H149" i="1"/>
  <c r="J149" i="1"/>
  <c r="L149" i="1"/>
  <c r="N149" i="1"/>
  <c r="P149" i="1"/>
  <c r="H150" i="1"/>
  <c r="J150" i="1"/>
  <c r="L150" i="1"/>
  <c r="N150" i="1"/>
  <c r="P150" i="1"/>
  <c r="H151" i="1"/>
  <c r="J151" i="1"/>
  <c r="L151" i="1"/>
  <c r="N151" i="1"/>
  <c r="P151" i="1"/>
  <c r="P2" i="1"/>
  <c r="G6" i="1"/>
  <c r="I6" i="1"/>
  <c r="K6" i="1"/>
  <c r="M6" i="1"/>
  <c r="O6" i="1"/>
  <c r="G7" i="1"/>
  <c r="I7" i="1"/>
  <c r="K7" i="1"/>
  <c r="M7" i="1"/>
  <c r="O7" i="1"/>
  <c r="G8" i="1"/>
  <c r="I8" i="1"/>
  <c r="K8" i="1"/>
  <c r="M8" i="1"/>
  <c r="O8" i="1"/>
  <c r="G10" i="1"/>
  <c r="I10" i="1"/>
  <c r="K10" i="1"/>
  <c r="M10" i="1"/>
  <c r="O10" i="1"/>
  <c r="G11" i="1"/>
  <c r="I11" i="1"/>
  <c r="K11" i="1"/>
  <c r="M11" i="1"/>
  <c r="O11" i="1"/>
  <c r="G12" i="1"/>
  <c r="I12" i="1"/>
  <c r="K12" i="1"/>
  <c r="M12" i="1"/>
  <c r="O12" i="1"/>
  <c r="G13" i="1"/>
  <c r="I13" i="1"/>
  <c r="K13" i="1"/>
  <c r="M13" i="1"/>
  <c r="O13" i="1"/>
  <c r="G14" i="1"/>
  <c r="I14" i="1"/>
  <c r="K14" i="1"/>
  <c r="M14" i="1"/>
  <c r="O14" i="1"/>
  <c r="G15" i="1"/>
  <c r="I15" i="1"/>
  <c r="K15" i="1"/>
  <c r="M15" i="1"/>
  <c r="O15" i="1"/>
  <c r="G16" i="1"/>
  <c r="I16" i="1"/>
  <c r="K16" i="1"/>
  <c r="M16" i="1"/>
  <c r="O16" i="1"/>
  <c r="G17" i="1"/>
  <c r="I17" i="1"/>
  <c r="K17" i="1"/>
  <c r="M17" i="1"/>
  <c r="O17" i="1"/>
  <c r="G18" i="1"/>
  <c r="I18" i="1"/>
  <c r="K18" i="1"/>
  <c r="M18" i="1"/>
  <c r="O18" i="1"/>
  <c r="G19" i="1"/>
  <c r="I19" i="1"/>
  <c r="K19" i="1"/>
  <c r="M19" i="1"/>
  <c r="O19" i="1"/>
  <c r="G20" i="1"/>
  <c r="I20" i="1"/>
  <c r="K20" i="1"/>
  <c r="M20" i="1"/>
  <c r="O20" i="1"/>
  <c r="G21" i="1"/>
  <c r="I21" i="1"/>
  <c r="K21" i="1"/>
  <c r="M21" i="1"/>
  <c r="O21" i="1"/>
  <c r="G22" i="1"/>
  <c r="I22" i="1"/>
  <c r="K22" i="1"/>
  <c r="M22" i="1"/>
  <c r="O22" i="1"/>
  <c r="G23" i="1"/>
  <c r="I23" i="1"/>
  <c r="K23" i="1"/>
  <c r="M23" i="1"/>
  <c r="O23" i="1"/>
  <c r="G24" i="1"/>
  <c r="I24" i="1"/>
  <c r="K24" i="1"/>
  <c r="M24" i="1"/>
  <c r="O24" i="1"/>
  <c r="G25" i="1"/>
  <c r="I25" i="1"/>
  <c r="K25" i="1"/>
  <c r="M25" i="1"/>
  <c r="O25" i="1"/>
  <c r="G26" i="1"/>
  <c r="I26" i="1"/>
  <c r="K26" i="1"/>
  <c r="M26" i="1"/>
  <c r="O26" i="1"/>
  <c r="G27" i="1"/>
  <c r="I27" i="1"/>
  <c r="K27" i="1"/>
  <c r="M27" i="1"/>
  <c r="O27" i="1"/>
  <c r="G28" i="1"/>
  <c r="I28" i="1"/>
  <c r="K28" i="1"/>
  <c r="M28" i="1"/>
  <c r="O28" i="1"/>
  <c r="G29" i="1"/>
  <c r="I29" i="1"/>
  <c r="K29" i="1"/>
  <c r="M29" i="1"/>
  <c r="O29" i="1"/>
  <c r="G30" i="1"/>
  <c r="I30" i="1"/>
  <c r="K30" i="1"/>
  <c r="M30" i="1"/>
  <c r="O30" i="1"/>
  <c r="G31" i="1"/>
  <c r="I31" i="1"/>
  <c r="K31" i="1"/>
  <c r="M31" i="1"/>
  <c r="O31" i="1"/>
  <c r="G33" i="1"/>
  <c r="I33" i="1"/>
  <c r="K33" i="1"/>
  <c r="M33" i="1"/>
  <c r="O33" i="1"/>
  <c r="G34" i="1"/>
  <c r="I34" i="1"/>
  <c r="K34" i="1"/>
  <c r="M34" i="1"/>
  <c r="O34" i="1"/>
  <c r="G35" i="1"/>
  <c r="I35" i="1"/>
  <c r="K35" i="1"/>
  <c r="M35" i="1"/>
  <c r="O35" i="1"/>
  <c r="G36" i="1"/>
  <c r="I36" i="1"/>
  <c r="K36" i="1"/>
  <c r="M36" i="1"/>
  <c r="O36" i="1"/>
  <c r="G37" i="1"/>
  <c r="I37" i="1"/>
  <c r="K37" i="1"/>
  <c r="M37" i="1"/>
  <c r="O37" i="1"/>
  <c r="G38" i="1"/>
  <c r="I38" i="1"/>
  <c r="K38" i="1"/>
  <c r="M38" i="1"/>
  <c r="O38" i="1"/>
  <c r="G39" i="1"/>
  <c r="I39" i="1"/>
  <c r="K39" i="1"/>
  <c r="M39" i="1"/>
  <c r="O39" i="1"/>
  <c r="G40" i="1"/>
  <c r="I40" i="1"/>
  <c r="K40" i="1"/>
  <c r="M40" i="1"/>
  <c r="O40" i="1"/>
  <c r="G41" i="1"/>
  <c r="I41" i="1"/>
  <c r="K41" i="1"/>
  <c r="M41" i="1"/>
  <c r="O41" i="1"/>
  <c r="G42" i="1"/>
  <c r="I42" i="1"/>
  <c r="K42" i="1"/>
  <c r="M42" i="1"/>
  <c r="O42" i="1"/>
  <c r="G43" i="1"/>
  <c r="I43" i="1"/>
  <c r="K43" i="1"/>
  <c r="M43" i="1"/>
  <c r="O43" i="1"/>
  <c r="G44" i="1"/>
  <c r="I44" i="1"/>
  <c r="K44" i="1"/>
  <c r="M44" i="1"/>
  <c r="O44" i="1"/>
  <c r="G45" i="1"/>
  <c r="I45" i="1"/>
  <c r="K45" i="1"/>
  <c r="M45" i="1"/>
  <c r="O45" i="1"/>
  <c r="G46" i="1"/>
  <c r="I46" i="1"/>
  <c r="K46" i="1"/>
  <c r="M46" i="1"/>
  <c r="O46" i="1"/>
  <c r="G47" i="1"/>
  <c r="I47" i="1"/>
  <c r="K47" i="1"/>
  <c r="M47" i="1"/>
  <c r="O47" i="1"/>
  <c r="G48" i="1"/>
  <c r="I48" i="1"/>
  <c r="K48" i="1"/>
  <c r="M48" i="1"/>
  <c r="O48" i="1"/>
  <c r="G49" i="1"/>
  <c r="I49" i="1"/>
  <c r="K49" i="1"/>
  <c r="M49" i="1"/>
  <c r="O49" i="1"/>
  <c r="G50" i="1"/>
  <c r="I50" i="1"/>
  <c r="K50" i="1"/>
  <c r="M50" i="1"/>
  <c r="O50" i="1"/>
  <c r="G51" i="1"/>
  <c r="I51" i="1"/>
  <c r="K51" i="1"/>
  <c r="M51" i="1"/>
  <c r="O51" i="1"/>
  <c r="G52" i="1"/>
  <c r="I52" i="1"/>
  <c r="K52" i="1"/>
  <c r="M52" i="1"/>
  <c r="O52" i="1"/>
  <c r="G53" i="1"/>
  <c r="I53" i="1"/>
  <c r="K53" i="1"/>
  <c r="M53" i="1"/>
  <c r="O53" i="1"/>
  <c r="G54" i="1"/>
  <c r="I54" i="1"/>
  <c r="K54" i="1"/>
  <c r="M54" i="1"/>
  <c r="O54" i="1"/>
  <c r="G55" i="1"/>
  <c r="I55" i="1"/>
  <c r="K55" i="1"/>
  <c r="M55" i="1"/>
  <c r="O55" i="1"/>
  <c r="G56" i="1"/>
  <c r="I56" i="1"/>
  <c r="K56" i="1"/>
  <c r="M56" i="1"/>
  <c r="O56" i="1"/>
  <c r="G57" i="1"/>
  <c r="I57" i="1"/>
  <c r="K57" i="1"/>
  <c r="M57" i="1"/>
  <c r="O57" i="1"/>
  <c r="G58" i="1"/>
  <c r="I58" i="1"/>
  <c r="K58" i="1"/>
  <c r="M58" i="1"/>
  <c r="O58" i="1"/>
  <c r="G59" i="1"/>
  <c r="I59" i="1"/>
  <c r="K59" i="1"/>
  <c r="M59" i="1"/>
  <c r="O59" i="1"/>
  <c r="G60" i="1"/>
  <c r="I60" i="1"/>
  <c r="K60" i="1"/>
  <c r="M60" i="1"/>
  <c r="O60" i="1"/>
  <c r="G61" i="1"/>
  <c r="I61" i="1"/>
  <c r="K61" i="1"/>
  <c r="M61" i="1"/>
  <c r="O61" i="1"/>
  <c r="G62" i="1"/>
  <c r="I62" i="1"/>
  <c r="K62" i="1"/>
  <c r="M62" i="1"/>
  <c r="O62" i="1"/>
  <c r="G63" i="1"/>
  <c r="I63" i="1"/>
  <c r="K63" i="1"/>
  <c r="M63" i="1"/>
  <c r="O63" i="1"/>
  <c r="G64" i="1"/>
  <c r="I64" i="1"/>
  <c r="K64" i="1"/>
  <c r="M64" i="1"/>
  <c r="O64" i="1"/>
  <c r="G65" i="1"/>
  <c r="I65" i="1"/>
  <c r="K65" i="1"/>
  <c r="M65" i="1"/>
  <c r="O65" i="1"/>
  <c r="G66" i="1"/>
  <c r="I66" i="1"/>
  <c r="K66" i="1"/>
  <c r="M66" i="1"/>
  <c r="O66" i="1"/>
  <c r="G67" i="1"/>
  <c r="I67" i="1"/>
  <c r="K67" i="1"/>
  <c r="M67" i="1"/>
  <c r="O67" i="1"/>
  <c r="G68" i="1"/>
  <c r="I68" i="1"/>
  <c r="K68" i="1"/>
  <c r="M68" i="1"/>
  <c r="O68" i="1"/>
  <c r="G71" i="1"/>
  <c r="I71" i="1"/>
  <c r="K71" i="1"/>
  <c r="M71" i="1"/>
  <c r="O71" i="1"/>
  <c r="G72" i="1"/>
  <c r="I72" i="1"/>
  <c r="K72" i="1"/>
  <c r="M72" i="1"/>
  <c r="O72" i="1"/>
  <c r="G73" i="1"/>
  <c r="I73" i="1"/>
  <c r="K73" i="1"/>
  <c r="M73" i="1"/>
  <c r="O73" i="1"/>
  <c r="G75" i="1"/>
  <c r="I75" i="1"/>
  <c r="K75" i="1"/>
  <c r="M75" i="1"/>
  <c r="O75" i="1"/>
  <c r="G76" i="1"/>
  <c r="I76" i="1"/>
  <c r="K76" i="1"/>
  <c r="M76" i="1"/>
  <c r="O76" i="1"/>
  <c r="G77" i="1"/>
  <c r="I77" i="1"/>
  <c r="K77" i="1"/>
  <c r="M77" i="1"/>
  <c r="O77" i="1"/>
  <c r="G78" i="1"/>
  <c r="I78" i="1"/>
  <c r="K78" i="1"/>
  <c r="M78" i="1"/>
  <c r="O78" i="1"/>
  <c r="G79" i="1"/>
  <c r="I79" i="1"/>
  <c r="K79" i="1"/>
  <c r="M79" i="1"/>
  <c r="O79" i="1"/>
  <c r="G80" i="1"/>
  <c r="I80" i="1"/>
  <c r="K80" i="1"/>
  <c r="M80" i="1"/>
  <c r="O80" i="1"/>
  <c r="G81" i="1"/>
  <c r="I81" i="1"/>
  <c r="K81" i="1"/>
  <c r="M81" i="1"/>
  <c r="O81" i="1"/>
  <c r="G82" i="1"/>
  <c r="I82" i="1"/>
  <c r="K82" i="1"/>
  <c r="M82" i="1"/>
  <c r="O82" i="1"/>
  <c r="G84" i="1"/>
  <c r="I84" i="1"/>
  <c r="K84" i="1"/>
  <c r="M84" i="1"/>
  <c r="O84" i="1"/>
  <c r="G85" i="1"/>
  <c r="I85" i="1"/>
  <c r="K85" i="1"/>
  <c r="M85" i="1"/>
  <c r="O85" i="1"/>
  <c r="G86" i="1"/>
  <c r="I86" i="1"/>
  <c r="K86" i="1"/>
  <c r="M86" i="1"/>
  <c r="O86" i="1"/>
  <c r="G87" i="1"/>
  <c r="I87" i="1"/>
  <c r="K87" i="1"/>
  <c r="M87" i="1"/>
  <c r="O87" i="1"/>
  <c r="G88" i="1"/>
  <c r="I88" i="1"/>
  <c r="K88" i="1"/>
  <c r="M88" i="1"/>
  <c r="O88" i="1"/>
  <c r="G89" i="1"/>
  <c r="I89" i="1"/>
  <c r="K89" i="1"/>
  <c r="M89" i="1"/>
  <c r="O89" i="1"/>
  <c r="G90" i="1"/>
  <c r="I90" i="1"/>
  <c r="K90" i="1"/>
  <c r="M90" i="1"/>
  <c r="O90" i="1"/>
  <c r="G91" i="1"/>
  <c r="I91" i="1"/>
  <c r="K91" i="1"/>
  <c r="M91" i="1"/>
  <c r="O91" i="1"/>
  <c r="G92" i="1"/>
  <c r="I92" i="1"/>
  <c r="K92" i="1"/>
  <c r="M92" i="1"/>
  <c r="O92" i="1"/>
  <c r="G93" i="1"/>
  <c r="I93" i="1"/>
  <c r="K93" i="1"/>
  <c r="M93" i="1"/>
  <c r="O93" i="1"/>
  <c r="G94" i="1"/>
  <c r="I94" i="1"/>
  <c r="K94" i="1"/>
  <c r="M94" i="1"/>
  <c r="O94" i="1"/>
  <c r="G95" i="1"/>
  <c r="I95" i="1"/>
  <c r="K95" i="1"/>
  <c r="M95" i="1"/>
  <c r="O95" i="1"/>
  <c r="G96" i="1"/>
  <c r="I96" i="1"/>
  <c r="K96" i="1"/>
  <c r="M96" i="1"/>
  <c r="O96" i="1"/>
  <c r="G97" i="1"/>
  <c r="I97" i="1"/>
  <c r="K97" i="1"/>
  <c r="M97" i="1"/>
  <c r="O97" i="1"/>
  <c r="G98" i="1"/>
  <c r="I98" i="1"/>
  <c r="K98" i="1"/>
  <c r="M98" i="1"/>
  <c r="O98" i="1"/>
  <c r="G100" i="1"/>
  <c r="I100" i="1"/>
  <c r="K100" i="1"/>
  <c r="M100" i="1"/>
  <c r="O100" i="1"/>
  <c r="G101" i="1"/>
  <c r="I101" i="1"/>
  <c r="K101" i="1"/>
  <c r="M101" i="1"/>
  <c r="O101" i="1"/>
  <c r="G102" i="1"/>
  <c r="I102" i="1"/>
  <c r="K102" i="1"/>
  <c r="M102" i="1"/>
  <c r="O102" i="1"/>
  <c r="G103" i="1"/>
  <c r="I103" i="1"/>
  <c r="K103" i="1"/>
  <c r="M103" i="1"/>
  <c r="O103" i="1"/>
  <c r="G104" i="1"/>
  <c r="I104" i="1"/>
  <c r="K104" i="1"/>
  <c r="M104" i="1"/>
  <c r="O104" i="1"/>
  <c r="G105" i="1"/>
  <c r="I105" i="1"/>
  <c r="K105" i="1"/>
  <c r="M105" i="1"/>
  <c r="O105" i="1"/>
  <c r="G106" i="1"/>
  <c r="I106" i="1"/>
  <c r="K106" i="1"/>
  <c r="M106" i="1"/>
  <c r="O106" i="1"/>
  <c r="G107" i="1"/>
  <c r="I107" i="1"/>
  <c r="K107" i="1"/>
  <c r="M107" i="1"/>
  <c r="O107" i="1"/>
  <c r="G108" i="1"/>
  <c r="I108" i="1"/>
  <c r="K108" i="1"/>
  <c r="M108" i="1"/>
  <c r="O108" i="1"/>
  <c r="G109" i="1"/>
  <c r="I109" i="1"/>
  <c r="K109" i="1"/>
  <c r="M109" i="1"/>
  <c r="O109" i="1"/>
  <c r="G110" i="1"/>
  <c r="I110" i="1"/>
  <c r="K110" i="1"/>
  <c r="M110" i="1"/>
  <c r="O110" i="1"/>
  <c r="G112" i="1"/>
  <c r="I112" i="1"/>
  <c r="K112" i="1"/>
  <c r="M112" i="1"/>
  <c r="O112" i="1"/>
  <c r="G113" i="1"/>
  <c r="I113" i="1"/>
  <c r="K113" i="1"/>
  <c r="M113" i="1"/>
  <c r="O113" i="1"/>
  <c r="G114" i="1"/>
  <c r="I114" i="1"/>
  <c r="K114" i="1"/>
  <c r="M114" i="1"/>
  <c r="O114" i="1"/>
  <c r="G115" i="1"/>
  <c r="I115" i="1"/>
  <c r="K115" i="1"/>
  <c r="M115" i="1"/>
  <c r="O115" i="1"/>
  <c r="G116" i="1"/>
  <c r="I116" i="1"/>
  <c r="K116" i="1"/>
  <c r="M116" i="1"/>
  <c r="O116" i="1"/>
  <c r="G117" i="1"/>
  <c r="I117" i="1"/>
  <c r="K117" i="1"/>
  <c r="M117" i="1"/>
  <c r="O117" i="1"/>
  <c r="G118" i="1"/>
  <c r="I118" i="1"/>
  <c r="K118" i="1"/>
  <c r="M118" i="1"/>
  <c r="O118" i="1"/>
  <c r="G119" i="1"/>
  <c r="I119" i="1"/>
  <c r="K119" i="1"/>
  <c r="M119" i="1"/>
  <c r="O119" i="1"/>
  <c r="G120" i="1"/>
  <c r="I120" i="1"/>
  <c r="K120" i="1"/>
  <c r="M120" i="1"/>
  <c r="O120" i="1"/>
  <c r="G121" i="1"/>
  <c r="I121" i="1"/>
  <c r="K121" i="1"/>
  <c r="M121" i="1"/>
  <c r="O121" i="1"/>
  <c r="G122" i="1"/>
  <c r="I122" i="1"/>
  <c r="K122" i="1"/>
  <c r="M122" i="1"/>
  <c r="O122" i="1"/>
  <c r="G123" i="1"/>
  <c r="I123" i="1"/>
  <c r="K123" i="1"/>
  <c r="M123" i="1"/>
  <c r="O123" i="1"/>
  <c r="G124" i="1"/>
  <c r="I124" i="1"/>
  <c r="K124" i="1"/>
  <c r="M124" i="1"/>
  <c r="O124" i="1"/>
  <c r="G125" i="1"/>
  <c r="I125" i="1"/>
  <c r="K125" i="1"/>
  <c r="M125" i="1"/>
  <c r="O125" i="1"/>
  <c r="G126" i="1"/>
  <c r="I126" i="1"/>
  <c r="K126" i="1"/>
  <c r="M126" i="1"/>
  <c r="O126" i="1"/>
  <c r="G128" i="1"/>
  <c r="I128" i="1"/>
  <c r="K128" i="1"/>
  <c r="M128" i="1"/>
  <c r="O128" i="1"/>
  <c r="G129" i="1"/>
  <c r="I129" i="1"/>
  <c r="K129" i="1"/>
  <c r="M129" i="1"/>
  <c r="O129" i="1"/>
  <c r="G130" i="1"/>
  <c r="I130" i="1"/>
  <c r="K130" i="1"/>
  <c r="M130" i="1"/>
  <c r="O130" i="1"/>
  <c r="G131" i="1"/>
  <c r="I131" i="1"/>
  <c r="K131" i="1"/>
  <c r="M131" i="1"/>
  <c r="O131" i="1"/>
  <c r="G132" i="1"/>
  <c r="I132" i="1"/>
  <c r="K132" i="1"/>
  <c r="M132" i="1"/>
  <c r="O132" i="1"/>
  <c r="G133" i="1"/>
  <c r="I133" i="1"/>
  <c r="K133" i="1"/>
  <c r="M133" i="1"/>
  <c r="O133" i="1"/>
  <c r="G134" i="1"/>
  <c r="I134" i="1"/>
  <c r="K134" i="1"/>
  <c r="M134" i="1"/>
  <c r="O134" i="1"/>
  <c r="G135" i="1"/>
  <c r="I135" i="1"/>
  <c r="K135" i="1"/>
  <c r="M135" i="1"/>
  <c r="O135" i="1"/>
  <c r="G136" i="1"/>
  <c r="I136" i="1"/>
  <c r="K136" i="1"/>
  <c r="M136" i="1"/>
  <c r="O136" i="1"/>
  <c r="G137" i="1"/>
  <c r="I137" i="1"/>
  <c r="K137" i="1"/>
  <c r="M137" i="1"/>
  <c r="O137" i="1"/>
  <c r="G138" i="1"/>
  <c r="I138" i="1"/>
  <c r="K138" i="1"/>
  <c r="M138" i="1"/>
  <c r="O138" i="1"/>
  <c r="G139" i="1"/>
  <c r="I139" i="1"/>
  <c r="K139" i="1"/>
  <c r="M139" i="1"/>
  <c r="O139" i="1"/>
  <c r="G140" i="1"/>
  <c r="I140" i="1"/>
  <c r="K140" i="1"/>
  <c r="M140" i="1"/>
  <c r="O140" i="1"/>
  <c r="G141" i="1"/>
  <c r="I141" i="1"/>
  <c r="K141" i="1"/>
  <c r="M141" i="1"/>
  <c r="O141" i="1"/>
  <c r="G142" i="1"/>
  <c r="I142" i="1"/>
  <c r="K142" i="1"/>
  <c r="M142" i="1"/>
  <c r="O142" i="1"/>
  <c r="G143" i="1"/>
  <c r="I143" i="1"/>
  <c r="K143" i="1"/>
  <c r="M143" i="1"/>
  <c r="O143" i="1"/>
  <c r="G144" i="1"/>
  <c r="I144" i="1"/>
  <c r="K144" i="1"/>
  <c r="M144" i="1"/>
  <c r="O144" i="1"/>
  <c r="G145" i="1"/>
  <c r="I145" i="1"/>
  <c r="K145" i="1"/>
  <c r="M145" i="1"/>
  <c r="O145" i="1"/>
  <c r="G146" i="1"/>
  <c r="I146" i="1"/>
  <c r="K146" i="1"/>
  <c r="M146" i="1"/>
  <c r="O146" i="1"/>
  <c r="G147" i="1"/>
  <c r="I147" i="1"/>
  <c r="K147" i="1"/>
  <c r="M147" i="1"/>
  <c r="O147" i="1"/>
  <c r="G148" i="1"/>
  <c r="I148" i="1"/>
  <c r="K148" i="1"/>
  <c r="M148" i="1"/>
  <c r="O148" i="1"/>
  <c r="G149" i="1"/>
  <c r="I149" i="1"/>
  <c r="K149" i="1"/>
  <c r="M149" i="1"/>
  <c r="O149" i="1"/>
  <c r="G151" i="1"/>
  <c r="I151" i="1"/>
  <c r="K151" i="1"/>
  <c r="M151" i="1"/>
  <c r="O151" i="1"/>
  <c r="O2" i="1"/>
  <c r="W1" i="1"/>
  <c r="W2" i="1"/>
  <c r="V1" i="1"/>
  <c r="Q134" i="1"/>
  <c r="Q117" i="1"/>
  <c r="Q72" i="1"/>
  <c r="Q71" i="1"/>
  <c r="Q66" i="1"/>
  <c r="Q63" i="1"/>
  <c r="Q60" i="1"/>
  <c r="Q57" i="1"/>
  <c r="Q55" i="1"/>
  <c r="Q53" i="1"/>
  <c r="Q52" i="1"/>
  <c r="Q51" i="1"/>
  <c r="Q50" i="1"/>
  <c r="Q47" i="1"/>
  <c r="Q46" i="1"/>
  <c r="Q43" i="1"/>
  <c r="Q42" i="1"/>
  <c r="Q41" i="1"/>
  <c r="Q36" i="1"/>
  <c r="Q31" i="1"/>
  <c r="Q28" i="1"/>
  <c r="Q27" i="1"/>
  <c r="Q24" i="1"/>
  <c r="Q18" i="1"/>
  <c r="Q17" i="1"/>
  <c r="Q12" i="1"/>
  <c r="Q6" i="1"/>
  <c r="Q5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119" i="1"/>
  <c r="F11" i="1"/>
  <c r="F113" i="1"/>
  <c r="F115" i="1"/>
  <c r="F116" i="1"/>
  <c r="F114" i="1"/>
  <c r="F112" i="1"/>
  <c r="V151" i="1"/>
  <c r="V144" i="1"/>
  <c r="V143" i="1"/>
  <c r="V139" i="1"/>
  <c r="V138" i="1"/>
  <c r="V135" i="1"/>
  <c r="V133" i="1"/>
  <c r="V132" i="1"/>
  <c r="V131" i="1"/>
  <c r="V130" i="1"/>
  <c r="V129" i="1"/>
  <c r="V128" i="1"/>
  <c r="V122" i="1"/>
  <c r="V120" i="1"/>
  <c r="V119" i="1"/>
  <c r="V118" i="1"/>
  <c r="V116" i="1"/>
  <c r="V114" i="1"/>
  <c r="V113" i="1"/>
  <c r="V111" i="1"/>
  <c r="V109" i="1"/>
  <c r="V108" i="1"/>
  <c r="V107" i="1"/>
  <c r="V105" i="1"/>
  <c r="V103" i="1"/>
  <c r="V102" i="1"/>
  <c r="V101" i="1"/>
  <c r="V93" i="1"/>
  <c r="V92" i="1"/>
  <c r="V91" i="1"/>
  <c r="V86" i="1"/>
  <c r="V85" i="1"/>
  <c r="V84" i="1"/>
  <c r="V77" i="1"/>
  <c r="V59" i="1"/>
  <c r="V73" i="1"/>
  <c r="V56" i="1"/>
  <c r="V54" i="1"/>
  <c r="V48" i="1"/>
  <c r="V38" i="1"/>
  <c r="V32" i="1"/>
  <c r="V23" i="1"/>
  <c r="V20" i="1"/>
  <c r="V19" i="1"/>
  <c r="V14" i="1"/>
  <c r="R5" i="1"/>
  <c r="T5" i="1"/>
  <c r="R6" i="1"/>
  <c r="T6" i="1"/>
  <c r="R7" i="1"/>
  <c r="T7" i="1"/>
  <c r="R8" i="1"/>
  <c r="T8" i="1"/>
  <c r="T9" i="1"/>
  <c r="R10" i="1"/>
  <c r="T10" i="1"/>
  <c r="R11" i="1"/>
  <c r="T11" i="1"/>
  <c r="R12" i="1"/>
  <c r="T12" i="1"/>
  <c r="R13" i="1"/>
  <c r="T13" i="1"/>
  <c r="T14" i="1"/>
  <c r="T15" i="1"/>
  <c r="T16" i="1"/>
  <c r="R17" i="1"/>
  <c r="T17" i="1"/>
  <c r="R18" i="1"/>
  <c r="T18" i="1"/>
  <c r="T19" i="1"/>
  <c r="T20" i="1"/>
  <c r="R21" i="1"/>
  <c r="T21" i="1"/>
  <c r="T22" i="1"/>
  <c r="T23" i="1"/>
  <c r="R24" i="1"/>
  <c r="T24" i="1"/>
  <c r="R25" i="1"/>
  <c r="T25" i="1"/>
  <c r="T26" i="1"/>
  <c r="R27" i="1"/>
  <c r="T27" i="1"/>
  <c r="R28" i="1"/>
  <c r="T28" i="1"/>
  <c r="R29" i="1"/>
  <c r="T29" i="1"/>
  <c r="R30" i="1"/>
  <c r="T30" i="1"/>
  <c r="R31" i="1"/>
  <c r="T31" i="1"/>
  <c r="T32" i="1"/>
  <c r="T33" i="1"/>
  <c r="R34" i="1"/>
  <c r="T34" i="1"/>
  <c r="T35" i="1"/>
  <c r="R36" i="1"/>
  <c r="T36" i="1"/>
  <c r="T37" i="1"/>
  <c r="T38" i="1"/>
  <c r="T39" i="1"/>
  <c r="R40" i="1"/>
  <c r="T40" i="1"/>
  <c r="R41" i="1"/>
  <c r="T41" i="1"/>
  <c r="R42" i="1"/>
  <c r="T42" i="1"/>
  <c r="R43" i="1"/>
  <c r="T43" i="1"/>
  <c r="R44" i="1"/>
  <c r="T44" i="1"/>
  <c r="T45" i="1"/>
  <c r="R46" i="1"/>
  <c r="T46" i="1"/>
  <c r="R47" i="1"/>
  <c r="T47" i="1"/>
  <c r="T48" i="1"/>
  <c r="R49" i="1"/>
  <c r="T49" i="1"/>
  <c r="R50" i="1"/>
  <c r="T50" i="1"/>
  <c r="R51" i="1"/>
  <c r="T51" i="1"/>
  <c r="R52" i="1"/>
  <c r="T52" i="1"/>
  <c r="R53" i="1"/>
  <c r="T53" i="1"/>
  <c r="T54" i="1"/>
  <c r="R55" i="1"/>
  <c r="T55" i="1"/>
  <c r="T56" i="1"/>
  <c r="R57" i="1"/>
  <c r="T57" i="1"/>
  <c r="T58" i="1"/>
  <c r="T59" i="1"/>
  <c r="R60" i="1"/>
  <c r="T60" i="1"/>
  <c r="T61" i="1"/>
  <c r="R62" i="1"/>
  <c r="T62" i="1"/>
  <c r="R63" i="1"/>
  <c r="T63" i="1"/>
  <c r="R64" i="1"/>
  <c r="T64" i="1"/>
  <c r="R65" i="1"/>
  <c r="T65" i="1"/>
  <c r="R66" i="1"/>
  <c r="T66" i="1"/>
  <c r="R67" i="1"/>
  <c r="T67" i="1"/>
  <c r="T68" i="1"/>
  <c r="T69" i="1"/>
  <c r="T70" i="1"/>
  <c r="R71" i="1"/>
  <c r="T71" i="1"/>
  <c r="R72" i="1"/>
  <c r="T72" i="1"/>
  <c r="T73" i="1"/>
  <c r="T74" i="1"/>
  <c r="R75" i="1"/>
  <c r="T75" i="1"/>
  <c r="R76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R89" i="1"/>
  <c r="T89" i="1"/>
  <c r="T90" i="1"/>
  <c r="T91" i="1"/>
  <c r="T92" i="1"/>
  <c r="T93" i="1"/>
  <c r="R94" i="1"/>
  <c r="T94" i="1"/>
  <c r="R95" i="1"/>
  <c r="T95" i="1"/>
  <c r="T96" i="1"/>
  <c r="T97" i="1"/>
  <c r="R98" i="1"/>
  <c r="T98" i="1"/>
  <c r="T99" i="1"/>
  <c r="T100" i="1"/>
  <c r="T101" i="1"/>
  <c r="T102" i="1"/>
  <c r="T103" i="1"/>
  <c r="R104" i="1"/>
  <c r="T104" i="1"/>
  <c r="T105" i="1"/>
  <c r="R106" i="1"/>
  <c r="T106" i="1"/>
  <c r="T107" i="1"/>
  <c r="T108" i="1"/>
  <c r="T109" i="1"/>
  <c r="R110" i="1"/>
  <c r="T110" i="1"/>
  <c r="T111" i="1"/>
  <c r="R112" i="1"/>
  <c r="T112" i="1"/>
  <c r="T113" i="1"/>
  <c r="T114" i="1"/>
  <c r="T115" i="1"/>
  <c r="T116" i="1"/>
  <c r="R117" i="1"/>
  <c r="T117" i="1"/>
  <c r="T118" i="1"/>
  <c r="T119" i="1"/>
  <c r="T120" i="1"/>
  <c r="T121" i="1"/>
  <c r="T122" i="1"/>
  <c r="T123" i="1"/>
  <c r="T124" i="1"/>
  <c r="T125" i="1"/>
  <c r="R126" i="1"/>
  <c r="T126" i="1"/>
  <c r="T127" i="1"/>
  <c r="T128" i="1"/>
  <c r="T129" i="1"/>
  <c r="T130" i="1"/>
  <c r="T131" i="1"/>
  <c r="T132" i="1"/>
  <c r="T133" i="1"/>
  <c r="R134" i="1"/>
  <c r="T134" i="1"/>
  <c r="T135" i="1"/>
  <c r="T136" i="1"/>
  <c r="R137" i="1"/>
  <c r="T137" i="1"/>
  <c r="T138" i="1"/>
  <c r="T139" i="1"/>
  <c r="T140" i="1"/>
  <c r="R141" i="1"/>
  <c r="T141" i="1"/>
  <c r="R142" i="1"/>
  <c r="T142" i="1"/>
  <c r="T143" i="1"/>
  <c r="T144" i="1"/>
  <c r="R145" i="1"/>
  <c r="T145" i="1"/>
  <c r="T146" i="1"/>
  <c r="T147" i="1"/>
  <c r="T148" i="1"/>
  <c r="T149" i="1"/>
  <c r="T150" i="1"/>
  <c r="T151" i="1"/>
  <c r="R2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2" i="1"/>
  <c r="R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Q133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Q2" i="1"/>
  <c r="Q1" i="1"/>
  <c r="F13" i="1"/>
  <c r="F12" i="1"/>
  <c r="F10" i="1"/>
  <c r="F9" i="1"/>
  <c r="F8" i="1"/>
  <c r="F7" i="1"/>
  <c r="F6" i="1"/>
  <c r="F5" i="1"/>
  <c r="F18" i="1"/>
  <c r="F17" i="1"/>
  <c r="F16" i="1"/>
  <c r="F15" i="1"/>
  <c r="F22" i="1"/>
  <c r="F21" i="1"/>
  <c r="F31" i="1"/>
  <c r="F30" i="1"/>
  <c r="F29" i="1"/>
  <c r="F28" i="1"/>
  <c r="F27" i="1"/>
  <c r="F26" i="1"/>
  <c r="F25" i="1"/>
  <c r="F24" i="1"/>
  <c r="F37" i="1"/>
  <c r="F36" i="1"/>
  <c r="F35" i="1"/>
  <c r="F34" i="1"/>
  <c r="F33" i="1"/>
  <c r="F47" i="1"/>
  <c r="F46" i="1"/>
  <c r="F45" i="1"/>
  <c r="F44" i="1"/>
  <c r="F43" i="1"/>
  <c r="F42" i="1"/>
  <c r="F41" i="1"/>
  <c r="F40" i="1"/>
  <c r="F39" i="1"/>
  <c r="F53" i="1"/>
  <c r="F52" i="1"/>
  <c r="F51" i="1"/>
  <c r="F50" i="1"/>
  <c r="F49" i="1"/>
  <c r="F55" i="1"/>
  <c r="F58" i="1"/>
  <c r="F57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76" i="1"/>
  <c r="F75" i="1"/>
  <c r="F74" i="1"/>
  <c r="F83" i="1"/>
  <c r="F82" i="1"/>
  <c r="F81" i="1"/>
  <c r="F80" i="1"/>
  <c r="F79" i="1"/>
  <c r="F78" i="1"/>
  <c r="F90" i="1"/>
  <c r="F89" i="1"/>
  <c r="F88" i="1"/>
  <c r="F87" i="1"/>
  <c r="F100" i="1"/>
  <c r="F99" i="1"/>
  <c r="F98" i="1"/>
  <c r="F97" i="1"/>
  <c r="F96" i="1"/>
  <c r="F95" i="1"/>
  <c r="F94" i="1"/>
  <c r="F104" i="1"/>
  <c r="F106" i="1"/>
  <c r="F110" i="1"/>
  <c r="F117" i="1"/>
  <c r="F121" i="1"/>
  <c r="F127" i="1"/>
  <c r="F126" i="1"/>
  <c r="F125" i="1"/>
  <c r="F124" i="1"/>
  <c r="F123" i="1"/>
  <c r="F134" i="1"/>
  <c r="F137" i="1"/>
  <c r="F136" i="1"/>
  <c r="F142" i="1"/>
  <c r="F141" i="1"/>
  <c r="F140" i="1"/>
  <c r="F14" i="1"/>
  <c r="F19" i="1"/>
  <c r="F20" i="1"/>
  <c r="F23" i="1"/>
  <c r="F32" i="1"/>
  <c r="F38" i="1"/>
  <c r="F48" i="1"/>
  <c r="F54" i="1"/>
  <c r="F56" i="1"/>
  <c r="F59" i="1"/>
  <c r="F73" i="1"/>
  <c r="F77" i="1"/>
  <c r="F84" i="1"/>
  <c r="F85" i="1"/>
  <c r="F86" i="1"/>
  <c r="F91" i="1"/>
  <c r="F92" i="1"/>
  <c r="F93" i="1"/>
  <c r="F101" i="1"/>
  <c r="F102" i="1"/>
  <c r="F103" i="1"/>
  <c r="F105" i="1"/>
  <c r="F107" i="1"/>
  <c r="F108" i="1"/>
  <c r="F109" i="1"/>
  <c r="F118" i="1"/>
  <c r="F119" i="1"/>
  <c r="F120" i="1"/>
  <c r="F122" i="1"/>
  <c r="F128" i="1"/>
  <c r="F129" i="1"/>
  <c r="F130" i="1"/>
  <c r="F131" i="1"/>
  <c r="F132" i="1"/>
  <c r="F133" i="1"/>
  <c r="F135" i="1"/>
  <c r="F138" i="1"/>
  <c r="F139" i="1"/>
  <c r="F143" i="1"/>
  <c r="F144" i="1"/>
  <c r="F145" i="1"/>
  <c r="F146" i="1"/>
  <c r="F147" i="1"/>
  <c r="F148" i="1"/>
  <c r="F149" i="1"/>
  <c r="F150" i="1"/>
  <c r="F151" i="1"/>
</calcChain>
</file>

<file path=xl/sharedStrings.xml><?xml version="1.0" encoding="utf-8"?>
<sst xmlns="http://schemas.openxmlformats.org/spreadsheetml/2006/main" count="170" uniqueCount="167">
  <si>
    <t>ID, Ada</t>
  </si>
  <si>
    <t>ID, Adams</t>
  </si>
  <si>
    <t>ID, Boise</t>
  </si>
  <si>
    <t>ID, Bonner</t>
  </si>
  <si>
    <t>ID, Camas</t>
  </si>
  <si>
    <t>ID, Canyon</t>
  </si>
  <si>
    <t>ID, Clark</t>
  </si>
  <si>
    <t>ID, Elmore</t>
  </si>
  <si>
    <t>ID, Lemhi</t>
  </si>
  <si>
    <t>ID, Lewis</t>
  </si>
  <si>
    <t>ID, Lincoln</t>
  </si>
  <si>
    <t xml:space="preserve">ID, Owyhee </t>
  </si>
  <si>
    <t>ID, Twin Falls</t>
  </si>
  <si>
    <t>ID, Valley</t>
  </si>
  <si>
    <t>MT, Granite</t>
  </si>
  <si>
    <t>MT, Jefferson</t>
  </si>
  <si>
    <t>MT, Lake</t>
  </si>
  <si>
    <t>OR, Baker</t>
  </si>
  <si>
    <t xml:space="preserve">OR, Crook </t>
  </si>
  <si>
    <t>OR, Curry</t>
  </si>
  <si>
    <t>OR, Grant</t>
  </si>
  <si>
    <t>OR, Harney</t>
  </si>
  <si>
    <t>OR, Lane</t>
  </si>
  <si>
    <t>OR, Lincoln</t>
  </si>
  <si>
    <t>OR, Linn</t>
  </si>
  <si>
    <t>WA, Ferry</t>
  </si>
  <si>
    <t>WA, Franklin</t>
  </si>
  <si>
    <t>WA, Garfield</t>
  </si>
  <si>
    <t>WA, Grant</t>
  </si>
  <si>
    <t>WA, Kitsap</t>
  </si>
  <si>
    <t>WA, Kittitas</t>
  </si>
  <si>
    <t>WA, Klickitat</t>
  </si>
  <si>
    <t>WA, Lewis</t>
  </si>
  <si>
    <t>WA, Lincoln</t>
  </si>
  <si>
    <t>WA, Mason</t>
  </si>
  <si>
    <t>CA, Modoc</t>
  </si>
  <si>
    <t xml:space="preserve">WY, Teton </t>
  </si>
  <si>
    <t>ID, Blaine</t>
  </si>
  <si>
    <t>ID, Bingham</t>
  </si>
  <si>
    <t>ID, Bear Lake</t>
  </si>
  <si>
    <t>ID, Bannock</t>
  </si>
  <si>
    <t>ID, Bonneville</t>
  </si>
  <si>
    <t>ID, Boundary</t>
  </si>
  <si>
    <t>ID, Butte</t>
  </si>
  <si>
    <t>ID, Clearwater</t>
  </si>
  <si>
    <t>ID, Custer</t>
  </si>
  <si>
    <t>ID, Franklin</t>
  </si>
  <si>
    <t>ID, Fremont</t>
  </si>
  <si>
    <t>ID, Gem</t>
  </si>
  <si>
    <t>ID, Gooding</t>
  </si>
  <si>
    <t>ID, Idaho</t>
  </si>
  <si>
    <t>ID, Jefferson</t>
  </si>
  <si>
    <t>ID, Jerome</t>
  </si>
  <si>
    <t>ID, Kootenai</t>
  </si>
  <si>
    <t>ID, Latah</t>
  </si>
  <si>
    <t>ID, Madison</t>
  </si>
  <si>
    <t>ID, Minidoka</t>
  </si>
  <si>
    <t>ID, Nez Perce</t>
  </si>
  <si>
    <t>ID, Oneida</t>
  </si>
  <si>
    <t>ID, Washington</t>
  </si>
  <si>
    <t>MT, Beaverhead</t>
  </si>
  <si>
    <t>MT, Broadwater</t>
  </si>
  <si>
    <t>MT, Cascade</t>
  </si>
  <si>
    <t>MT, Chouteau</t>
  </si>
  <si>
    <t>MT, Flathead</t>
  </si>
  <si>
    <t>MT, Gallatin</t>
  </si>
  <si>
    <t xml:space="preserve">MT, Glacier </t>
  </si>
  <si>
    <t>MT, Lewis And Clark</t>
  </si>
  <si>
    <t xml:space="preserve">MT, Lincoln </t>
  </si>
  <si>
    <t>MT, Madison</t>
  </si>
  <si>
    <t>MT, Meagher</t>
  </si>
  <si>
    <t>MT, Mineral</t>
  </si>
  <si>
    <t>MT, Missoula</t>
  </si>
  <si>
    <t xml:space="preserve">MT, Park </t>
  </si>
  <si>
    <t>MT, Pondera</t>
  </si>
  <si>
    <t>MT, Powel</t>
  </si>
  <si>
    <t>MT, Ravalli</t>
  </si>
  <si>
    <t>MT, Sanders</t>
  </si>
  <si>
    <t>MT, Silver Bow</t>
  </si>
  <si>
    <t xml:space="preserve">MT, Teton </t>
  </si>
  <si>
    <t>OR, Benton</t>
  </si>
  <si>
    <t>OR, Clatsop</t>
  </si>
  <si>
    <t>OR, Columbia</t>
  </si>
  <si>
    <t>OR, Coos</t>
  </si>
  <si>
    <t>OR, Deschutes</t>
  </si>
  <si>
    <t>OR, Gilliam</t>
  </si>
  <si>
    <t>OR, Douglas</t>
  </si>
  <si>
    <t>OR, Hood River</t>
  </si>
  <si>
    <t>OR, Jackson</t>
  </si>
  <si>
    <t>OR, Jefferson</t>
  </si>
  <si>
    <t>OR, Josephine</t>
  </si>
  <si>
    <t>OR, Lake</t>
  </si>
  <si>
    <t>OR, Klamath</t>
  </si>
  <si>
    <t>OR, Malheur</t>
  </si>
  <si>
    <t>OR, Marion</t>
  </si>
  <si>
    <t>OR, Morrow</t>
  </si>
  <si>
    <t>OR, Multnomah</t>
  </si>
  <si>
    <t>OR, Polk</t>
  </si>
  <si>
    <t>OR, Sherman</t>
  </si>
  <si>
    <t>OR, Tillamook</t>
  </si>
  <si>
    <t>OR, Umatilla</t>
  </si>
  <si>
    <t>OR, Union</t>
  </si>
  <si>
    <t>OR, Wallowa</t>
  </si>
  <si>
    <t>OR, Wasco</t>
  </si>
  <si>
    <t>OR, Washington</t>
  </si>
  <si>
    <t>OR, Wheeler</t>
  </si>
  <si>
    <t>OR, Yamhill</t>
  </si>
  <si>
    <t>WA, Asotin</t>
  </si>
  <si>
    <t>WA, Adams</t>
  </si>
  <si>
    <t>WA, Benton</t>
  </si>
  <si>
    <t>WA, Clark</t>
  </si>
  <si>
    <t>WA, Clallam</t>
  </si>
  <si>
    <t>WA, Chelan</t>
  </si>
  <si>
    <t>WA, Columbia</t>
  </si>
  <si>
    <t>WA, Cowlitz</t>
  </si>
  <si>
    <t xml:space="preserve">WA, Douglas </t>
  </si>
  <si>
    <t>WA, Grays Harbor</t>
  </si>
  <si>
    <t>WA, Island</t>
  </si>
  <si>
    <t>WA, Jefferson</t>
  </si>
  <si>
    <t>WA, King</t>
  </si>
  <si>
    <t>WA, Okanogan</t>
  </si>
  <si>
    <t>WA, Pacific</t>
  </si>
  <si>
    <t>WA, Pend Oreille</t>
  </si>
  <si>
    <t>WA, Pierce</t>
  </si>
  <si>
    <t>WA, San Juan</t>
  </si>
  <si>
    <t>WA, Skagit</t>
  </si>
  <si>
    <t>WA, Skamania</t>
  </si>
  <si>
    <t>WA, Snohomish</t>
  </si>
  <si>
    <t>WA, Spokane</t>
  </si>
  <si>
    <t>WA, Stevens</t>
  </si>
  <si>
    <t>WA, Thurston</t>
  </si>
  <si>
    <t>WA, Yakima</t>
  </si>
  <si>
    <t>WA Whitman</t>
  </si>
  <si>
    <t>WA, Whatcom</t>
  </si>
  <si>
    <t>WA, Walla Walla</t>
  </si>
  <si>
    <t>WA, Wahkiakum</t>
  </si>
  <si>
    <t>NV, Humboldt</t>
  </si>
  <si>
    <t>NV, Elko</t>
  </si>
  <si>
    <t>ID, Caribou</t>
  </si>
  <si>
    <t>ID, Cassia</t>
  </si>
  <si>
    <t xml:space="preserve">ID, Teton </t>
  </si>
  <si>
    <t>ID, Shoshone</t>
  </si>
  <si>
    <t>ID, Power</t>
  </si>
  <si>
    <t>ID, Payette</t>
  </si>
  <si>
    <t>OR, Clackamas</t>
  </si>
  <si>
    <t>NAA</t>
  </si>
  <si>
    <t>MT, Deer Lodge</t>
  </si>
  <si>
    <t>Appendix H Table 6-1</t>
  </si>
  <si>
    <t>MO3 Rate</t>
  </si>
  <si>
    <t>Chapter 3  Table 3-309</t>
  </si>
  <si>
    <t>MO3 Conventional Replacement Portfolio (MW)</t>
  </si>
  <si>
    <t>Removal of Lower Snake River Embankments (MW)</t>
  </si>
  <si>
    <t>Low Cost MO3 Rate</t>
  </si>
  <si>
    <t>High Cost MO3 Rate</t>
  </si>
  <si>
    <t>Maximum Decrease in NW Region</t>
  </si>
  <si>
    <t>APPENDIX H Table 6-1. Residential Retail Rate by County</t>
  </si>
  <si>
    <t>Counties Seeing &gt; 2.5% Rate Decrease</t>
  </si>
  <si>
    <t>Possibly Seeing Rate Increase</t>
  </si>
  <si>
    <t>State, County (147)</t>
  </si>
  <si>
    <t>D-E</t>
  </si>
  <si>
    <t>D-F</t>
  </si>
  <si>
    <t>G x 7/11</t>
  </si>
  <si>
    <t>H x 7/11</t>
  </si>
  <si>
    <t>MO2 Rate</t>
  </si>
  <si>
    <t>Maximum Increase</t>
  </si>
  <si>
    <t>F&amp;W Costs Unchanged</t>
  </si>
  <si>
    <t>F&amp;W Costs Decrease $105M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</si>
</sst>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scheme val="minor"/>
    </font>
    <font>
      <sz val="26"/>
      <color theme="1"/>
      <name val="Calibri"/>
      <scheme val="minor"/>
    </font>
    <font>
      <sz val="26"/>
      <color rgb="FFFF0000"/>
      <name val="Calibri"/>
      <scheme val="minor"/>
    </font>
    <font>
      <b/>
      <sz val="26"/>
      <name val="Calibri"/>
      <scheme val="minor"/>
    </font>
    <font>
      <b/>
      <sz val="18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26"/>
      <color rgb="FF008000"/>
      <name val="Calibri"/>
      <scheme val="minor"/>
    </font>
    <font>
      <sz val="26"/>
      <color theme="6" tint="0.3999755851924192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4"/>
      <color theme="1"/>
      <name val="Calibri"/>
      <scheme val="minor"/>
    </font>
    <font>
      <b/>
      <sz val="12"/>
      <color rgb="FFFF0000"/>
      <name val="Calibri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  <font>
      <sz val="20"/>
      <color theme="1"/>
      <name val="Calibri"/>
      <scheme val="minor"/>
    </font>
    <font>
      <sz val="26"/>
      <name val="Calibri"/>
      <scheme val="minor"/>
    </font>
    <font>
      <b/>
      <sz val="14"/>
      <name val="Calibri"/>
      <scheme val="minor"/>
    </font>
    <font>
      <sz val="26"/>
      <color rgb="FF3366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6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7" fillId="0" borderId="0" xfId="0" applyFont="1"/>
    <xf numFmtId="165" fontId="10" fillId="0" borderId="0" xfId="0" applyNumberFormat="1" applyFont="1"/>
    <xf numFmtId="165" fontId="11" fillId="0" borderId="0" xfId="0" applyNumberFormat="1" applyFont="1"/>
    <xf numFmtId="0" fontId="8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3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wrapText="1"/>
    </xf>
    <xf numFmtId="10" fontId="9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164" fontId="8" fillId="0" borderId="0" xfId="0" applyNumberFormat="1" applyFont="1"/>
    <xf numFmtId="0" fontId="6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top" wrapText="1"/>
    </xf>
    <xf numFmtId="164" fontId="13" fillId="0" borderId="0" xfId="0" applyNumberFormat="1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9" fontId="0" fillId="0" borderId="0" xfId="0" applyNumberFormat="1"/>
    <xf numFmtId="0" fontId="8" fillId="0" borderId="0" xfId="0" applyFont="1"/>
    <xf numFmtId="10" fontId="5" fillId="0" borderId="0" xfId="0" applyNumberFormat="1" applyFont="1" applyFill="1"/>
    <xf numFmtId="0" fontId="18" fillId="0" borderId="0" xfId="0" applyFont="1"/>
    <xf numFmtId="0" fontId="18" fillId="3" borderId="0" xfId="0" applyFont="1" applyFill="1"/>
    <xf numFmtId="0" fontId="18" fillId="0" borderId="0" xfId="0" applyFont="1" applyFill="1"/>
    <xf numFmtId="10" fontId="18" fillId="0" borderId="0" xfId="0" applyNumberFormat="1" applyFont="1"/>
    <xf numFmtId="10" fontId="19" fillId="0" borderId="0" xfId="0" applyNumberFormat="1" applyFont="1" applyFill="1"/>
    <xf numFmtId="0" fontId="20" fillId="0" borderId="0" xfId="0" applyFont="1"/>
    <xf numFmtId="3" fontId="0" fillId="4" borderId="0" xfId="0" applyNumberFormat="1" applyFill="1"/>
    <xf numFmtId="164" fontId="0" fillId="4" borderId="0" xfId="0" applyNumberFormat="1" applyFill="1"/>
    <xf numFmtId="164" fontId="10" fillId="0" borderId="0" xfId="0" applyNumberFormat="1" applyFont="1" applyFill="1"/>
    <xf numFmtId="164" fontId="21" fillId="0" borderId="0" xfId="0" applyNumberFormat="1" applyFont="1" applyFill="1"/>
    <xf numFmtId="164" fontId="12" fillId="0" borderId="0" xfId="0" applyNumberFormat="1" applyFont="1"/>
  </cellXfs>
  <cellStyles count="6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56"/>
  <sheetViews>
    <sheetView tabSelected="1" topLeftCell="I3" workbookViewId="0">
      <pane ySplit="2120" topLeftCell="A5" activePane="bottomLeft"/>
      <selection activeCell="A3" sqref="A3"/>
      <selection pane="bottomLeft" activeCell="AA5" sqref="AA5"/>
    </sheetView>
  </sheetViews>
  <sheetFormatPr baseColWidth="10" defaultRowHeight="15" x14ac:dyDescent="0"/>
  <cols>
    <col min="1" max="1" width="11" customWidth="1"/>
    <col min="2" max="2" width="37.33203125" customWidth="1"/>
    <col min="3" max="3" width="11" customWidth="1"/>
    <col min="4" max="4" width="14" bestFit="1" customWidth="1"/>
    <col min="5" max="5" width="12.5" customWidth="1"/>
    <col min="6" max="6" width="14" bestFit="1" customWidth="1"/>
    <col min="7" max="8" width="14" customWidth="1"/>
    <col min="11" max="11" width="13.1640625" customWidth="1"/>
    <col min="12" max="12" width="11.1640625" bestFit="1" customWidth="1"/>
    <col min="13" max="13" width="14" customWidth="1"/>
    <col min="14" max="15" width="14" bestFit="1" customWidth="1"/>
    <col min="16" max="16" width="14" customWidth="1"/>
    <col min="18" max="18" width="16.83203125" customWidth="1"/>
    <col min="19" max="21" width="4.83203125" customWidth="1"/>
    <col min="22" max="23" width="13.5" bestFit="1" customWidth="1"/>
    <col min="24" max="24" width="11" bestFit="1" customWidth="1"/>
    <col min="25" max="26" width="12" bestFit="1" customWidth="1"/>
  </cols>
  <sheetData>
    <row r="1" spans="1:27" ht="73" customHeight="1">
      <c r="G1" s="18">
        <f>AA2/2</f>
        <v>-2.5499999999999998E-2</v>
      </c>
      <c r="H1" s="18">
        <f>AA1/2</f>
        <v>-7.5499999999999998E-2</v>
      </c>
      <c r="K1" s="20" t="s">
        <v>150</v>
      </c>
      <c r="L1" s="19">
        <v>1120</v>
      </c>
      <c r="N1" s="4"/>
      <c r="O1" s="5"/>
      <c r="Q1" s="28">
        <f>Q2/$U2</f>
        <v>0.19727891156462585</v>
      </c>
      <c r="R1" s="28">
        <f>R2/$U2</f>
        <v>0.41496598639455784</v>
      </c>
      <c r="V1" s="37">
        <f>AVERAGE(W1:W2)</f>
        <v>1055901830.9310479</v>
      </c>
      <c r="W1" s="37">
        <f>Y1/X1</f>
        <v>1052980132.4503312</v>
      </c>
      <c r="X1" s="38">
        <v>-0.151</v>
      </c>
      <c r="Y1" s="37">
        <v>-159000000</v>
      </c>
      <c r="Z1" s="37">
        <f>Y1</f>
        <v>-159000000</v>
      </c>
      <c r="AA1" s="38">
        <f>Z1/W1</f>
        <v>-0.151</v>
      </c>
    </row>
    <row r="2" spans="1:27" ht="86" customHeight="1">
      <c r="B2" s="6" t="s">
        <v>155</v>
      </c>
      <c r="C2" s="6"/>
      <c r="G2" s="11" t="s">
        <v>149</v>
      </c>
      <c r="H2" s="11" t="s">
        <v>149</v>
      </c>
      <c r="K2" s="20" t="s">
        <v>151</v>
      </c>
      <c r="L2" s="19">
        <v>680</v>
      </c>
      <c r="N2" s="4"/>
      <c r="O2" s="22">
        <f>MAX(O5:O151)</f>
        <v>1.8517857142857062E-2</v>
      </c>
      <c r="P2" s="22">
        <f>MIN(P5:P151)</f>
        <v>-2.8385714285714358E-2</v>
      </c>
      <c r="Q2" s="27">
        <f>SUM(S5:S151)</f>
        <v>29</v>
      </c>
      <c r="R2" s="27">
        <f>SUM(T5:T151)</f>
        <v>61</v>
      </c>
      <c r="U2">
        <f>SUM(U5:U151)</f>
        <v>147</v>
      </c>
      <c r="V2" s="37"/>
      <c r="W2" s="37">
        <f>Y2/X2</f>
        <v>1058823529.4117647</v>
      </c>
      <c r="X2" s="38">
        <v>-5.0999999999999997E-2</v>
      </c>
      <c r="Y2" s="37">
        <v>-54000000</v>
      </c>
      <c r="Z2" s="37">
        <f>Y2</f>
        <v>-54000000</v>
      </c>
      <c r="AA2" s="38">
        <f>Z2/W2</f>
        <v>-5.0999999999999997E-2</v>
      </c>
    </row>
    <row r="3" spans="1:27" ht="86" customHeight="1">
      <c r="A3" s="10" t="s">
        <v>163</v>
      </c>
      <c r="B3" s="1" t="s">
        <v>158</v>
      </c>
      <c r="C3" s="10" t="s">
        <v>163</v>
      </c>
      <c r="D3" s="10" t="s">
        <v>145</v>
      </c>
      <c r="E3" s="11" t="s">
        <v>147</v>
      </c>
      <c r="F3" s="10" t="s">
        <v>148</v>
      </c>
      <c r="G3" s="9" t="s">
        <v>165</v>
      </c>
      <c r="H3" s="9" t="s">
        <v>166</v>
      </c>
      <c r="I3" s="10" t="s">
        <v>159</v>
      </c>
      <c r="J3" s="10" t="s">
        <v>160</v>
      </c>
      <c r="K3" s="10" t="s">
        <v>161</v>
      </c>
      <c r="L3" s="10" t="s">
        <v>162</v>
      </c>
      <c r="M3" s="11" t="s">
        <v>153</v>
      </c>
      <c r="N3" s="11" t="s">
        <v>152</v>
      </c>
      <c r="O3" s="21" t="s">
        <v>164</v>
      </c>
      <c r="P3" s="21" t="s">
        <v>154</v>
      </c>
      <c r="Q3" s="21" t="s">
        <v>157</v>
      </c>
      <c r="R3" s="21" t="s">
        <v>156</v>
      </c>
    </row>
    <row r="4" spans="1:27" ht="7" customHeight="1">
      <c r="B4" s="12"/>
      <c r="C4" s="12"/>
      <c r="D4" s="13"/>
      <c r="E4" s="14"/>
      <c r="F4" s="13"/>
      <c r="G4" s="14"/>
      <c r="H4" s="14"/>
      <c r="I4" s="13"/>
      <c r="J4" s="13"/>
      <c r="K4" s="16"/>
      <c r="L4" s="17"/>
      <c r="M4" s="17"/>
      <c r="N4" s="17"/>
      <c r="O4" s="15"/>
      <c r="P4" s="15"/>
    </row>
    <row r="5" spans="1:27" ht="33">
      <c r="A5" s="5">
        <f t="shared" ref="A5:A68" si="0">(C5-0.5)/100</f>
        <v>-8.3000000000000001E-3</v>
      </c>
      <c r="B5" s="2" t="s">
        <v>0</v>
      </c>
      <c r="C5" s="31">
        <v>-0.33</v>
      </c>
      <c r="D5" s="3">
        <v>10.32</v>
      </c>
      <c r="E5" s="34">
        <v>5.3E-3</v>
      </c>
      <c r="F5" s="3">
        <f>(1+E5)*D5</f>
        <v>10.374696000000002</v>
      </c>
      <c r="G5" s="7">
        <f t="shared" ref="G5:G36" si="1">(1+$G$1)*D5</f>
        <v>10.056840000000001</v>
      </c>
      <c r="H5" s="8">
        <f t="shared" ref="H5:H68" si="2">(1+$H$1)*$D5</f>
        <v>9.5408399999999993</v>
      </c>
      <c r="I5" s="4">
        <f>$F5-G5</f>
        <v>0.3178560000000008</v>
      </c>
      <c r="J5" s="4">
        <f>$F5-H5</f>
        <v>0.8338560000000026</v>
      </c>
      <c r="K5" s="4">
        <f t="shared" ref="K5:K36" si="3">I5*$L$2/$L$1</f>
        <v>0.19298400000000049</v>
      </c>
      <c r="L5" s="4">
        <f t="shared" ref="L5:L36" si="4">J5*$L$2/$L$1</f>
        <v>0.50626971428571588</v>
      </c>
      <c r="M5" s="3">
        <f>G5+K5</f>
        <v>10.249824000000002</v>
      </c>
      <c r="N5" s="3">
        <f>H5+L5</f>
        <v>10.047109714285716</v>
      </c>
      <c r="O5" s="30">
        <f>(M5-$D5)/$D5</f>
        <v>-6.7999999999998296E-3</v>
      </c>
      <c r="P5" s="39">
        <f>(N5-$D5)/$D5</f>
        <v>-2.6442857142857028E-2</v>
      </c>
      <c r="Q5" t="str">
        <f>B5</f>
        <v>ID, Ada</v>
      </c>
      <c r="R5" s="26" t="str">
        <f>B5</f>
        <v>ID, Ada</v>
      </c>
      <c r="S5">
        <f t="shared" ref="S5:S36" si="5">IF(ISTEXT(Q5),1,0)</f>
        <v>1</v>
      </c>
      <c r="T5">
        <f t="shared" ref="T5:T36" si="6">IF(ISTEXT(R5),1,0)</f>
        <v>1</v>
      </c>
      <c r="U5">
        <f t="shared" ref="U5:U36" si="7">IF(ISTEXT(B5),1,0)</f>
        <v>1</v>
      </c>
    </row>
    <row r="6" spans="1:27" ht="33">
      <c r="A6" s="5">
        <f t="shared" si="0"/>
        <v>-8.3000000000000001E-3</v>
      </c>
      <c r="B6" s="2" t="s">
        <v>1</v>
      </c>
      <c r="C6" s="31">
        <v>-0.33</v>
      </c>
      <c r="D6" s="3">
        <v>10.32</v>
      </c>
      <c r="E6" s="34">
        <v>5.3E-3</v>
      </c>
      <c r="F6" s="3">
        <f t="shared" ref="F6:F69" si="8">(1+E6)*D6</f>
        <v>10.374696000000002</v>
      </c>
      <c r="G6" s="7">
        <f t="shared" si="1"/>
        <v>10.056840000000001</v>
      </c>
      <c r="H6" s="8">
        <f t="shared" si="2"/>
        <v>9.5408399999999993</v>
      </c>
      <c r="I6" s="4">
        <f t="shared" ref="I6:I69" si="9">$F6-G6</f>
        <v>0.3178560000000008</v>
      </c>
      <c r="J6" s="4">
        <f t="shared" ref="J6:J69" si="10">$F6-H6</f>
        <v>0.8338560000000026</v>
      </c>
      <c r="K6" s="4">
        <f t="shared" si="3"/>
        <v>0.19298400000000049</v>
      </c>
      <c r="L6" s="4">
        <f t="shared" si="4"/>
        <v>0.50626971428571588</v>
      </c>
      <c r="M6" s="3">
        <f t="shared" ref="M6:M69" si="11">G6+K6</f>
        <v>10.249824000000002</v>
      </c>
      <c r="N6" s="3">
        <f t="shared" ref="N6:N69" si="12">H6+L6</f>
        <v>10.047109714285716</v>
      </c>
      <c r="O6" s="30">
        <f t="shared" ref="O6:P71" si="13">(M6-$D6)/$D6</f>
        <v>-6.7999999999998296E-3</v>
      </c>
      <c r="P6" s="39">
        <f t="shared" si="13"/>
        <v>-2.6442857142857028E-2</v>
      </c>
      <c r="Q6" t="str">
        <f>B6</f>
        <v>ID, Adams</v>
      </c>
      <c r="R6" s="26" t="str">
        <f t="shared" ref="R6:R18" si="14">B6</f>
        <v>ID, Adams</v>
      </c>
      <c r="S6">
        <f t="shared" si="5"/>
        <v>1</v>
      </c>
      <c r="T6">
        <f t="shared" si="6"/>
        <v>1</v>
      </c>
      <c r="U6">
        <f t="shared" si="7"/>
        <v>1</v>
      </c>
    </row>
    <row r="7" spans="1:27" ht="33">
      <c r="A7" s="5">
        <f t="shared" si="0"/>
        <v>-8.6E-3</v>
      </c>
      <c r="B7" s="2" t="s">
        <v>40</v>
      </c>
      <c r="C7" s="31">
        <v>-0.36</v>
      </c>
      <c r="D7" s="3">
        <v>10.34</v>
      </c>
      <c r="E7" s="34">
        <v>5.6999999999999993E-3</v>
      </c>
      <c r="F7" s="3">
        <f t="shared" si="8"/>
        <v>10.398938000000001</v>
      </c>
      <c r="G7" s="7">
        <f t="shared" si="1"/>
        <v>10.07633</v>
      </c>
      <c r="H7" s="8">
        <f t="shared" si="2"/>
        <v>9.5593299999999992</v>
      </c>
      <c r="I7" s="4">
        <f t="shared" si="9"/>
        <v>0.32260800000000067</v>
      </c>
      <c r="J7" s="4">
        <f t="shared" si="10"/>
        <v>0.83960800000000191</v>
      </c>
      <c r="K7" s="4">
        <f t="shared" si="3"/>
        <v>0.19586914285714327</v>
      </c>
      <c r="L7" s="4">
        <f t="shared" si="4"/>
        <v>0.50976200000000116</v>
      </c>
      <c r="M7" s="3">
        <f t="shared" si="11"/>
        <v>10.272199142857144</v>
      </c>
      <c r="N7" s="3">
        <f t="shared" si="12"/>
        <v>10.069092000000001</v>
      </c>
      <c r="O7" s="30">
        <f t="shared" si="13"/>
        <v>-6.5571428571427788E-3</v>
      </c>
      <c r="P7" s="39">
        <f t="shared" si="13"/>
        <v>-2.6199999999999866E-2</v>
      </c>
      <c r="R7" s="26" t="str">
        <f t="shared" si="14"/>
        <v>ID, Bannock</v>
      </c>
      <c r="S7">
        <f t="shared" si="5"/>
        <v>0</v>
      </c>
      <c r="T7">
        <f t="shared" si="6"/>
        <v>1</v>
      </c>
      <c r="U7">
        <f t="shared" si="7"/>
        <v>1</v>
      </c>
    </row>
    <row r="8" spans="1:27" ht="33">
      <c r="A8" s="5">
        <f t="shared" si="0"/>
        <v>-1.14E-2</v>
      </c>
      <c r="B8" s="2" t="s">
        <v>39</v>
      </c>
      <c r="C8" s="31">
        <v>-0.64</v>
      </c>
      <c r="D8" s="3">
        <v>10.54</v>
      </c>
      <c r="E8" s="34">
        <v>8.6999999999999994E-3</v>
      </c>
      <c r="F8" s="3">
        <f t="shared" si="8"/>
        <v>10.631697999999998</v>
      </c>
      <c r="G8" s="7">
        <f t="shared" si="1"/>
        <v>10.271229999999999</v>
      </c>
      <c r="H8" s="8">
        <f t="shared" si="2"/>
        <v>9.7442299999999999</v>
      </c>
      <c r="I8" s="4">
        <f t="shared" si="9"/>
        <v>0.36046799999999912</v>
      </c>
      <c r="J8" s="4">
        <f t="shared" si="10"/>
        <v>0.88746799999999837</v>
      </c>
      <c r="K8" s="4">
        <f t="shared" si="3"/>
        <v>0.21885557142857087</v>
      </c>
      <c r="L8" s="4">
        <f t="shared" si="4"/>
        <v>0.53881985714285618</v>
      </c>
      <c r="M8" s="3">
        <f t="shared" si="11"/>
        <v>10.490085571428571</v>
      </c>
      <c r="N8" s="3">
        <f t="shared" si="12"/>
        <v>10.283049857142856</v>
      </c>
      <c r="O8" s="30">
        <f t="shared" si="13"/>
        <v>-4.7357142857142659E-3</v>
      </c>
      <c r="P8" s="39">
        <f t="shared" si="13"/>
        <v>-2.4378571428571423E-2</v>
      </c>
      <c r="R8" s="26" t="str">
        <f t="shared" si="14"/>
        <v>ID, Bear Lake</v>
      </c>
      <c r="S8">
        <f t="shared" si="5"/>
        <v>0</v>
      </c>
      <c r="T8">
        <f t="shared" si="6"/>
        <v>1</v>
      </c>
      <c r="U8">
        <f t="shared" si="7"/>
        <v>1</v>
      </c>
    </row>
    <row r="9" spans="1:27" ht="33">
      <c r="A9" s="5">
        <f t="shared" si="0"/>
        <v>-8.6999999999999994E-3</v>
      </c>
      <c r="B9" s="2" t="s">
        <v>37</v>
      </c>
      <c r="C9" s="33">
        <v>-0.37</v>
      </c>
      <c r="D9" s="3">
        <v>9.7200000000000006</v>
      </c>
      <c r="E9" s="34">
        <v>1.6E-2</v>
      </c>
      <c r="F9" s="3">
        <f t="shared" si="8"/>
        <v>9.8755200000000016</v>
      </c>
      <c r="G9" s="7">
        <f t="shared" si="1"/>
        <v>9.4721400000000013</v>
      </c>
      <c r="H9" s="8">
        <f t="shared" si="2"/>
        <v>8.9861400000000007</v>
      </c>
      <c r="I9" s="4">
        <f t="shared" si="9"/>
        <v>0.40338000000000029</v>
      </c>
      <c r="J9" s="4">
        <f t="shared" si="10"/>
        <v>0.88938000000000095</v>
      </c>
      <c r="K9" s="4">
        <f t="shared" si="3"/>
        <v>0.24490928571428588</v>
      </c>
      <c r="L9" s="4">
        <f t="shared" si="4"/>
        <v>0.53998071428571481</v>
      </c>
      <c r="M9" s="3">
        <f t="shared" si="11"/>
        <v>9.7170492857142872</v>
      </c>
      <c r="N9" s="3">
        <f t="shared" si="12"/>
        <v>9.5261207142857156</v>
      </c>
      <c r="O9" s="30">
        <f t="shared" si="13"/>
        <v>-3.0357142857134501E-4</v>
      </c>
      <c r="P9" s="40">
        <f t="shared" si="13"/>
        <v>-1.99464285714285E-2</v>
      </c>
      <c r="R9" s="26"/>
      <c r="S9">
        <f t="shared" si="5"/>
        <v>0</v>
      </c>
      <c r="T9">
        <f t="shared" si="6"/>
        <v>0</v>
      </c>
      <c r="U9">
        <f t="shared" si="7"/>
        <v>1</v>
      </c>
    </row>
    <row r="10" spans="1:27" ht="33">
      <c r="A10" s="5">
        <f t="shared" si="0"/>
        <v>-9.5999999999999992E-3</v>
      </c>
      <c r="B10" s="2" t="s">
        <v>38</v>
      </c>
      <c r="C10" s="31">
        <v>-0.46</v>
      </c>
      <c r="D10" s="3">
        <v>10.41</v>
      </c>
      <c r="E10" s="34">
        <v>6.7000000000000002E-3</v>
      </c>
      <c r="F10" s="3">
        <f t="shared" si="8"/>
        <v>10.479747</v>
      </c>
      <c r="G10" s="7">
        <f t="shared" si="1"/>
        <v>10.144545000000001</v>
      </c>
      <c r="H10" s="8">
        <f t="shared" si="2"/>
        <v>9.6240450000000006</v>
      </c>
      <c r="I10" s="4">
        <f t="shared" si="9"/>
        <v>0.33520199999999889</v>
      </c>
      <c r="J10" s="4">
        <f t="shared" si="10"/>
        <v>0.85570199999999907</v>
      </c>
      <c r="K10" s="4">
        <f t="shared" si="3"/>
        <v>0.20351549999999932</v>
      </c>
      <c r="L10" s="4">
        <f t="shared" si="4"/>
        <v>0.51953335714285664</v>
      </c>
      <c r="M10" s="3">
        <f t="shared" si="11"/>
        <v>10.348060500000001</v>
      </c>
      <c r="N10" s="3">
        <f t="shared" si="12"/>
        <v>10.143578357142857</v>
      </c>
      <c r="O10" s="30">
        <f t="shared" si="13"/>
        <v>-5.9499999999999397E-3</v>
      </c>
      <c r="P10" s="39">
        <f t="shared" si="13"/>
        <v>-2.5592857142857143E-2</v>
      </c>
      <c r="R10" s="26" t="str">
        <f t="shared" si="14"/>
        <v>ID, Bingham</v>
      </c>
      <c r="S10">
        <f t="shared" si="5"/>
        <v>0</v>
      </c>
      <c r="T10">
        <f t="shared" si="6"/>
        <v>1</v>
      </c>
      <c r="U10">
        <f t="shared" si="7"/>
        <v>1</v>
      </c>
    </row>
    <row r="11" spans="1:27" ht="33">
      <c r="A11" s="5">
        <f t="shared" si="0"/>
        <v>-8.4000000000000012E-3</v>
      </c>
      <c r="B11" s="2" t="s">
        <v>37</v>
      </c>
      <c r="C11" s="31">
        <v>-0.34</v>
      </c>
      <c r="D11" s="3">
        <v>10.06</v>
      </c>
      <c r="E11" s="34">
        <v>7.1999999999999998E-3</v>
      </c>
      <c r="F11" s="3">
        <f>(1+E11)*D11</f>
        <v>10.132432000000001</v>
      </c>
      <c r="G11" s="7">
        <f t="shared" si="1"/>
        <v>9.8034700000000008</v>
      </c>
      <c r="H11" s="8">
        <f t="shared" si="2"/>
        <v>9.3004700000000007</v>
      </c>
      <c r="I11" s="4">
        <f t="shared" si="9"/>
        <v>0.32896200000000064</v>
      </c>
      <c r="J11" s="4">
        <f t="shared" si="10"/>
        <v>0.83196200000000076</v>
      </c>
      <c r="K11" s="4">
        <f t="shared" si="3"/>
        <v>0.19972692857142896</v>
      </c>
      <c r="L11" s="4">
        <f t="shared" si="4"/>
        <v>0.50511978571428617</v>
      </c>
      <c r="M11" s="3">
        <f t="shared" si="11"/>
        <v>10.00319692857143</v>
      </c>
      <c r="N11" s="3">
        <f t="shared" si="12"/>
        <v>9.805589785714286</v>
      </c>
      <c r="O11" s="30">
        <f t="shared" si="13"/>
        <v>-5.6464285714284395E-3</v>
      </c>
      <c r="P11" s="39">
        <f t="shared" si="13"/>
        <v>-2.5289285714285736E-2</v>
      </c>
      <c r="R11" s="26" t="str">
        <f t="shared" si="14"/>
        <v>ID, Blaine</v>
      </c>
      <c r="S11">
        <f t="shared" si="5"/>
        <v>0</v>
      </c>
      <c r="T11">
        <f t="shared" si="6"/>
        <v>1</v>
      </c>
      <c r="U11">
        <f t="shared" si="7"/>
        <v>1</v>
      </c>
    </row>
    <row r="12" spans="1:27" ht="33">
      <c r="A12" s="5">
        <f t="shared" si="0"/>
        <v>-8.3000000000000001E-3</v>
      </c>
      <c r="B12" s="2" t="s">
        <v>2</v>
      </c>
      <c r="C12" s="31">
        <v>-0.33</v>
      </c>
      <c r="D12" s="3">
        <v>10.32</v>
      </c>
      <c r="E12" s="34">
        <v>5.3E-3</v>
      </c>
      <c r="F12" s="3">
        <f t="shared" si="8"/>
        <v>10.374696000000002</v>
      </c>
      <c r="G12" s="7">
        <f t="shared" si="1"/>
        <v>10.056840000000001</v>
      </c>
      <c r="H12" s="8">
        <f t="shared" si="2"/>
        <v>9.5408399999999993</v>
      </c>
      <c r="I12" s="4">
        <f t="shared" si="9"/>
        <v>0.3178560000000008</v>
      </c>
      <c r="J12" s="4">
        <f t="shared" si="10"/>
        <v>0.8338560000000026</v>
      </c>
      <c r="K12" s="4">
        <f t="shared" si="3"/>
        <v>0.19298400000000049</v>
      </c>
      <c r="L12" s="4">
        <f t="shared" si="4"/>
        <v>0.50626971428571588</v>
      </c>
      <c r="M12" s="3">
        <f t="shared" si="11"/>
        <v>10.249824000000002</v>
      </c>
      <c r="N12" s="3">
        <f t="shared" si="12"/>
        <v>10.047109714285716</v>
      </c>
      <c r="O12" s="30">
        <f t="shared" si="13"/>
        <v>-6.7999999999998296E-3</v>
      </c>
      <c r="P12" s="39">
        <f t="shared" si="13"/>
        <v>-2.6442857142857028E-2</v>
      </c>
      <c r="Q12" t="str">
        <f>B12</f>
        <v>ID, Boise</v>
      </c>
      <c r="R12" s="26" t="str">
        <f t="shared" si="14"/>
        <v>ID, Boise</v>
      </c>
      <c r="S12">
        <f t="shared" si="5"/>
        <v>1</v>
      </c>
      <c r="T12">
        <f t="shared" si="6"/>
        <v>1</v>
      </c>
      <c r="U12">
        <f t="shared" si="7"/>
        <v>1</v>
      </c>
    </row>
    <row r="13" spans="1:27" ht="33">
      <c r="A13" s="5">
        <f t="shared" si="0"/>
        <v>-8.5000000000000006E-3</v>
      </c>
      <c r="B13" s="2" t="s">
        <v>3</v>
      </c>
      <c r="C13" s="31">
        <v>-0.35</v>
      </c>
      <c r="D13" s="3">
        <v>10.15</v>
      </c>
      <c r="E13" s="34">
        <v>1.0999999999999999E-2</v>
      </c>
      <c r="F13" s="3">
        <f t="shared" si="8"/>
        <v>10.261649999999999</v>
      </c>
      <c r="G13" s="7">
        <f t="shared" si="1"/>
        <v>9.8911750000000005</v>
      </c>
      <c r="H13" s="8">
        <f t="shared" si="2"/>
        <v>9.3836750000000002</v>
      </c>
      <c r="I13" s="4">
        <f t="shared" si="9"/>
        <v>0.370474999999999</v>
      </c>
      <c r="J13" s="4">
        <f t="shared" si="10"/>
        <v>0.87797499999999928</v>
      </c>
      <c r="K13" s="4">
        <f t="shared" si="3"/>
        <v>0.22493124999999939</v>
      </c>
      <c r="L13" s="4">
        <f t="shared" si="4"/>
        <v>0.53305624999999957</v>
      </c>
      <c r="M13" s="3">
        <f t="shared" si="11"/>
        <v>10.11610625</v>
      </c>
      <c r="N13" s="3">
        <f t="shared" si="12"/>
        <v>9.9167312499999998</v>
      </c>
      <c r="O13" s="30">
        <f t="shared" si="13"/>
        <v>-3.3392857142857855E-3</v>
      </c>
      <c r="P13" s="39">
        <f t="shared" si="13"/>
        <v>-2.2982142857142913E-2</v>
      </c>
      <c r="R13" s="26" t="str">
        <f t="shared" si="14"/>
        <v>ID, Bonner</v>
      </c>
      <c r="S13">
        <f t="shared" si="5"/>
        <v>0</v>
      </c>
      <c r="T13">
        <f t="shared" si="6"/>
        <v>1</v>
      </c>
      <c r="U13">
        <f t="shared" si="7"/>
        <v>1</v>
      </c>
    </row>
    <row r="14" spans="1:27" ht="33">
      <c r="A14" s="5">
        <f t="shared" si="0"/>
        <v>-1.2500000000000001E-2</v>
      </c>
      <c r="B14" s="2" t="s">
        <v>41</v>
      </c>
      <c r="C14" s="31">
        <v>-0.75</v>
      </c>
      <c r="D14" s="3">
        <v>9.35</v>
      </c>
      <c r="E14" s="34">
        <v>0.02</v>
      </c>
      <c r="F14" s="3">
        <f t="shared" si="8"/>
        <v>9.536999999999999</v>
      </c>
      <c r="G14" s="7">
        <f t="shared" si="1"/>
        <v>9.1115750000000002</v>
      </c>
      <c r="H14" s="8">
        <f t="shared" si="2"/>
        <v>8.6440749999999991</v>
      </c>
      <c r="I14" s="4">
        <f t="shared" si="9"/>
        <v>0.42542499999999883</v>
      </c>
      <c r="J14" s="4">
        <f t="shared" si="10"/>
        <v>0.89292499999999997</v>
      </c>
      <c r="K14" s="4">
        <f t="shared" si="3"/>
        <v>0.25829374999999927</v>
      </c>
      <c r="L14" s="4">
        <f t="shared" si="4"/>
        <v>0.54213303571428573</v>
      </c>
      <c r="M14" s="3">
        <f t="shared" si="11"/>
        <v>9.3698687500000002</v>
      </c>
      <c r="N14" s="3">
        <f t="shared" si="12"/>
        <v>9.1862080357142855</v>
      </c>
      <c r="O14" s="35">
        <f t="shared" si="13"/>
        <v>2.1250000000000583E-3</v>
      </c>
      <c r="P14" s="40">
        <f t="shared" ref="P14:P45" si="15">(N14-$D14)/$D14</f>
        <v>-1.7517857142857134E-2</v>
      </c>
      <c r="R14" s="26"/>
      <c r="S14">
        <f t="shared" si="5"/>
        <v>0</v>
      </c>
      <c r="T14">
        <f t="shared" si="6"/>
        <v>0</v>
      </c>
      <c r="U14">
        <f t="shared" si="7"/>
        <v>1</v>
      </c>
      <c r="V14" t="str">
        <f>B14</f>
        <v>ID, Bonneville</v>
      </c>
    </row>
    <row r="15" spans="1:27" ht="33">
      <c r="A15" s="5">
        <f t="shared" si="0"/>
        <v>-1.2800000000000001E-2</v>
      </c>
      <c r="B15" s="2" t="s">
        <v>42</v>
      </c>
      <c r="C15" s="31">
        <v>-0.78</v>
      </c>
      <c r="D15" s="3">
        <v>7.46</v>
      </c>
      <c r="E15" s="34">
        <v>2.1000000000000001E-2</v>
      </c>
      <c r="F15" s="3">
        <f t="shared" si="8"/>
        <v>7.6166599999999995</v>
      </c>
      <c r="G15" s="7">
        <f t="shared" si="1"/>
        <v>7.2697700000000003</v>
      </c>
      <c r="H15" s="8">
        <f t="shared" si="2"/>
        <v>6.8967700000000001</v>
      </c>
      <c r="I15" s="4">
        <f t="shared" si="9"/>
        <v>0.34688999999999925</v>
      </c>
      <c r="J15" s="4">
        <f t="shared" si="10"/>
        <v>0.71988999999999947</v>
      </c>
      <c r="K15" s="4">
        <f t="shared" si="3"/>
        <v>0.21061178571428527</v>
      </c>
      <c r="L15" s="4">
        <f t="shared" si="4"/>
        <v>0.43707607142857113</v>
      </c>
      <c r="M15" s="3">
        <f t="shared" si="11"/>
        <v>7.4803817857142851</v>
      </c>
      <c r="N15" s="3">
        <f t="shared" si="12"/>
        <v>7.3338460714285709</v>
      </c>
      <c r="O15" s="35">
        <f t="shared" si="13"/>
        <v>2.7321428571427846E-3</v>
      </c>
      <c r="P15" s="40">
        <f t="shared" si="15"/>
        <v>-1.6910714285714348E-2</v>
      </c>
      <c r="R15" s="26"/>
      <c r="S15">
        <f t="shared" si="5"/>
        <v>0</v>
      </c>
      <c r="T15">
        <f t="shared" si="6"/>
        <v>0</v>
      </c>
      <c r="U15">
        <f t="shared" si="7"/>
        <v>1</v>
      </c>
    </row>
    <row r="16" spans="1:27" ht="33">
      <c r="A16" s="5">
        <f t="shared" si="0"/>
        <v>-1.23E-2</v>
      </c>
      <c r="B16" s="2" t="s">
        <v>43</v>
      </c>
      <c r="C16" s="31">
        <v>-0.73</v>
      </c>
      <c r="D16" s="3">
        <v>8.99</v>
      </c>
      <c r="E16" s="34">
        <v>2.1000000000000001E-2</v>
      </c>
      <c r="F16" s="3">
        <f t="shared" si="8"/>
        <v>9.1787899999999993</v>
      </c>
      <c r="G16" s="7">
        <f t="shared" si="1"/>
        <v>8.7607549999999996</v>
      </c>
      <c r="H16" s="8">
        <f t="shared" si="2"/>
        <v>8.3112550000000009</v>
      </c>
      <c r="I16" s="4">
        <f t="shared" si="9"/>
        <v>0.41803499999999971</v>
      </c>
      <c r="J16" s="4">
        <f t="shared" si="10"/>
        <v>0.86753499999999839</v>
      </c>
      <c r="K16" s="4">
        <f t="shared" si="3"/>
        <v>0.25380696428571414</v>
      </c>
      <c r="L16" s="4">
        <f t="shared" si="4"/>
        <v>0.52671767857142759</v>
      </c>
      <c r="M16" s="3">
        <f t="shared" si="11"/>
        <v>9.0145619642857131</v>
      </c>
      <c r="N16" s="3">
        <f t="shared" si="12"/>
        <v>8.837972678571429</v>
      </c>
      <c r="O16" s="35">
        <f t="shared" si="13"/>
        <v>2.7321428571427018E-3</v>
      </c>
      <c r="P16" s="40">
        <f t="shared" si="15"/>
        <v>-1.6910714285714262E-2</v>
      </c>
      <c r="R16" s="26"/>
      <c r="S16">
        <f t="shared" si="5"/>
        <v>0</v>
      </c>
      <c r="T16">
        <f t="shared" si="6"/>
        <v>0</v>
      </c>
      <c r="U16">
        <f t="shared" si="7"/>
        <v>1</v>
      </c>
    </row>
    <row r="17" spans="1:22" ht="33">
      <c r="A17" s="5">
        <f t="shared" si="0"/>
        <v>-8.3000000000000001E-3</v>
      </c>
      <c r="B17" s="2" t="s">
        <v>4</v>
      </c>
      <c r="C17" s="31">
        <v>-0.33</v>
      </c>
      <c r="D17" s="3">
        <v>10.32</v>
      </c>
      <c r="E17" s="34">
        <v>5.3E-3</v>
      </c>
      <c r="F17" s="3">
        <f t="shared" si="8"/>
        <v>10.374696000000002</v>
      </c>
      <c r="G17" s="7">
        <f t="shared" si="1"/>
        <v>10.056840000000001</v>
      </c>
      <c r="H17" s="8">
        <f t="shared" si="2"/>
        <v>9.5408399999999993</v>
      </c>
      <c r="I17" s="4">
        <f t="shared" si="9"/>
        <v>0.3178560000000008</v>
      </c>
      <c r="J17" s="4">
        <f t="shared" si="10"/>
        <v>0.8338560000000026</v>
      </c>
      <c r="K17" s="4">
        <f t="shared" si="3"/>
        <v>0.19298400000000049</v>
      </c>
      <c r="L17" s="4">
        <f t="shared" si="4"/>
        <v>0.50626971428571588</v>
      </c>
      <c r="M17" s="3">
        <f t="shared" si="11"/>
        <v>10.249824000000002</v>
      </c>
      <c r="N17" s="3">
        <f t="shared" si="12"/>
        <v>10.047109714285716</v>
      </c>
      <c r="O17" s="30">
        <f t="shared" si="13"/>
        <v>-6.7999999999998296E-3</v>
      </c>
      <c r="P17" s="39">
        <f t="shared" si="15"/>
        <v>-2.6442857142857028E-2</v>
      </c>
      <c r="Q17" t="str">
        <f>B17</f>
        <v>ID, Camas</v>
      </c>
      <c r="R17" s="26" t="str">
        <f t="shared" si="14"/>
        <v>ID, Camas</v>
      </c>
      <c r="S17">
        <f t="shared" si="5"/>
        <v>1</v>
      </c>
      <c r="T17">
        <f t="shared" si="6"/>
        <v>1</v>
      </c>
      <c r="U17">
        <f t="shared" si="7"/>
        <v>1</v>
      </c>
    </row>
    <row r="18" spans="1:22" ht="33">
      <c r="A18" s="5">
        <f t="shared" si="0"/>
        <v>-8.3000000000000001E-3</v>
      </c>
      <c r="B18" s="2" t="s">
        <v>5</v>
      </c>
      <c r="C18" s="31">
        <v>-0.33</v>
      </c>
      <c r="D18" s="3">
        <v>10.32</v>
      </c>
      <c r="E18" s="34">
        <v>5.3E-3</v>
      </c>
      <c r="F18" s="3">
        <f t="shared" si="8"/>
        <v>10.374696000000002</v>
      </c>
      <c r="G18" s="7">
        <f t="shared" si="1"/>
        <v>10.056840000000001</v>
      </c>
      <c r="H18" s="8">
        <f t="shared" si="2"/>
        <v>9.5408399999999993</v>
      </c>
      <c r="I18" s="4">
        <f t="shared" si="9"/>
        <v>0.3178560000000008</v>
      </c>
      <c r="J18" s="4">
        <f t="shared" si="10"/>
        <v>0.8338560000000026</v>
      </c>
      <c r="K18" s="4">
        <f t="shared" si="3"/>
        <v>0.19298400000000049</v>
      </c>
      <c r="L18" s="4">
        <f t="shared" si="4"/>
        <v>0.50626971428571588</v>
      </c>
      <c r="M18" s="3">
        <f t="shared" si="11"/>
        <v>10.249824000000002</v>
      </c>
      <c r="N18" s="3">
        <f t="shared" si="12"/>
        <v>10.047109714285716</v>
      </c>
      <c r="O18" s="30">
        <f t="shared" si="13"/>
        <v>-6.7999999999998296E-3</v>
      </c>
      <c r="P18" s="39">
        <f t="shared" si="15"/>
        <v>-2.6442857142857028E-2</v>
      </c>
      <c r="Q18" t="str">
        <f>B18</f>
        <v>ID, Canyon</v>
      </c>
      <c r="R18" s="26" t="str">
        <f t="shared" si="14"/>
        <v>ID, Canyon</v>
      </c>
      <c r="S18">
        <f t="shared" si="5"/>
        <v>1</v>
      </c>
      <c r="T18">
        <f t="shared" si="6"/>
        <v>1</v>
      </c>
      <c r="U18">
        <f t="shared" si="7"/>
        <v>1</v>
      </c>
    </row>
    <row r="19" spans="1:22" ht="33">
      <c r="A19" s="5">
        <f t="shared" si="0"/>
        <v>-1.15E-2</v>
      </c>
      <c r="B19" s="2" t="s">
        <v>138</v>
      </c>
      <c r="C19" s="31">
        <v>-0.65</v>
      </c>
      <c r="D19" s="3">
        <v>9.31</v>
      </c>
      <c r="E19" s="34">
        <v>2.8000000000000001E-2</v>
      </c>
      <c r="F19" s="3">
        <f t="shared" si="8"/>
        <v>9.5706800000000012</v>
      </c>
      <c r="G19" s="7">
        <f t="shared" si="1"/>
        <v>9.0725950000000015</v>
      </c>
      <c r="H19" s="8">
        <f t="shared" si="2"/>
        <v>8.6070950000000011</v>
      </c>
      <c r="I19" s="4">
        <f t="shared" si="9"/>
        <v>0.49808499999999967</v>
      </c>
      <c r="J19" s="4">
        <f t="shared" si="10"/>
        <v>0.96358500000000014</v>
      </c>
      <c r="K19" s="4">
        <f t="shared" si="3"/>
        <v>0.30240874999999984</v>
      </c>
      <c r="L19" s="4">
        <f t="shared" si="4"/>
        <v>0.58503375000000013</v>
      </c>
      <c r="M19" s="3">
        <f t="shared" si="11"/>
        <v>9.3750037500000012</v>
      </c>
      <c r="N19" s="3">
        <f t="shared" si="12"/>
        <v>9.192128750000002</v>
      </c>
      <c r="O19" s="35">
        <f t="shared" si="13"/>
        <v>6.9821428571429315E-3</v>
      </c>
      <c r="P19" s="40">
        <f t="shared" si="15"/>
        <v>-1.2660714285714128E-2</v>
      </c>
      <c r="R19" s="26"/>
      <c r="S19">
        <f t="shared" si="5"/>
        <v>0</v>
      </c>
      <c r="T19">
        <f t="shared" si="6"/>
        <v>0</v>
      </c>
      <c r="U19">
        <f t="shared" si="7"/>
        <v>1</v>
      </c>
      <c r="V19" t="str">
        <f t="shared" ref="V19:V20" si="16">B19</f>
        <v>ID, Caribou</v>
      </c>
    </row>
    <row r="20" spans="1:22" ht="33">
      <c r="A20" s="5">
        <f t="shared" si="0"/>
        <v>-1.06E-2</v>
      </c>
      <c r="B20" s="2" t="s">
        <v>139</v>
      </c>
      <c r="C20" s="31">
        <v>-0.56000000000000005</v>
      </c>
      <c r="D20" s="3">
        <v>8.0500000000000007</v>
      </c>
      <c r="E20" s="34">
        <v>3.3000000000000002E-2</v>
      </c>
      <c r="F20" s="3">
        <f t="shared" si="8"/>
        <v>8.3156499999999998</v>
      </c>
      <c r="G20" s="7">
        <f t="shared" si="1"/>
        <v>7.8447250000000013</v>
      </c>
      <c r="H20" s="8">
        <f t="shared" si="2"/>
        <v>7.4422250000000005</v>
      </c>
      <c r="I20" s="4">
        <f t="shared" si="9"/>
        <v>0.47092499999999848</v>
      </c>
      <c r="J20" s="4">
        <f t="shared" si="10"/>
        <v>0.87342499999999923</v>
      </c>
      <c r="K20" s="4">
        <f t="shared" si="3"/>
        <v>0.28591874999999906</v>
      </c>
      <c r="L20" s="4">
        <f t="shared" si="4"/>
        <v>0.53029374999999956</v>
      </c>
      <c r="M20" s="3">
        <f t="shared" si="11"/>
        <v>8.1306437500000008</v>
      </c>
      <c r="N20" s="3">
        <f t="shared" si="12"/>
        <v>7.9725187499999999</v>
      </c>
      <c r="O20" s="35">
        <f t="shared" si="13"/>
        <v>1.0017857142857158E-2</v>
      </c>
      <c r="P20" s="40">
        <f t="shared" si="15"/>
        <v>-9.6250000000001022E-3</v>
      </c>
      <c r="R20" s="26"/>
      <c r="S20">
        <f t="shared" si="5"/>
        <v>0</v>
      </c>
      <c r="T20">
        <f t="shared" si="6"/>
        <v>0</v>
      </c>
      <c r="U20">
        <f t="shared" si="7"/>
        <v>1</v>
      </c>
      <c r="V20" t="str">
        <f t="shared" si="16"/>
        <v>ID, Cassia</v>
      </c>
    </row>
    <row r="21" spans="1:22" ht="33">
      <c r="A21" s="5">
        <f t="shared" si="0"/>
        <v>-1.3599999999999999E-2</v>
      </c>
      <c r="B21" s="2" t="s">
        <v>6</v>
      </c>
      <c r="C21" s="31">
        <v>-0.86</v>
      </c>
      <c r="D21" s="3">
        <v>10.7</v>
      </c>
      <c r="E21" s="34">
        <v>1.1000000000000001E-2</v>
      </c>
      <c r="F21" s="3">
        <f t="shared" si="8"/>
        <v>10.817699999999999</v>
      </c>
      <c r="G21" s="7">
        <f t="shared" si="1"/>
        <v>10.427149999999999</v>
      </c>
      <c r="H21" s="8">
        <f t="shared" si="2"/>
        <v>9.8921499999999991</v>
      </c>
      <c r="I21" s="4">
        <f t="shared" si="9"/>
        <v>0.39054999999999929</v>
      </c>
      <c r="J21" s="4">
        <f t="shared" si="10"/>
        <v>0.92554999999999943</v>
      </c>
      <c r="K21" s="4">
        <f t="shared" si="3"/>
        <v>0.2371196428571424</v>
      </c>
      <c r="L21" s="4">
        <f t="shared" si="4"/>
        <v>0.56194107142857108</v>
      </c>
      <c r="M21" s="3">
        <f t="shared" si="11"/>
        <v>10.664269642857141</v>
      </c>
      <c r="N21" s="3">
        <f t="shared" si="12"/>
        <v>10.45409107142857</v>
      </c>
      <c r="O21" s="30">
        <f t="shared" si="13"/>
        <v>-3.3392857142858353E-3</v>
      </c>
      <c r="P21" s="39">
        <f t="shared" si="13"/>
        <v>-2.2982142857142951E-2</v>
      </c>
      <c r="R21" s="26" t="str">
        <f t="shared" ref="R21:R76" si="17">B21</f>
        <v>ID, Clark</v>
      </c>
      <c r="S21">
        <f t="shared" si="5"/>
        <v>0</v>
      </c>
      <c r="T21">
        <f t="shared" si="6"/>
        <v>1</v>
      </c>
      <c r="U21">
        <f t="shared" si="7"/>
        <v>1</v>
      </c>
    </row>
    <row r="22" spans="1:22" ht="33">
      <c r="A22" s="5">
        <f t="shared" si="0"/>
        <v>-8.2000000000000007E-3</v>
      </c>
      <c r="B22" s="2" t="s">
        <v>44</v>
      </c>
      <c r="C22" s="31">
        <v>-0.32</v>
      </c>
      <c r="D22" s="3">
        <v>10.35</v>
      </c>
      <c r="E22" s="34">
        <v>1.2E-2</v>
      </c>
      <c r="F22" s="3">
        <f t="shared" si="8"/>
        <v>10.4742</v>
      </c>
      <c r="G22" s="7">
        <f t="shared" si="1"/>
        <v>10.086074999999999</v>
      </c>
      <c r="H22" s="8">
        <f t="shared" si="2"/>
        <v>9.5685749999999992</v>
      </c>
      <c r="I22" s="4">
        <f t="shared" si="9"/>
        <v>0.3881250000000005</v>
      </c>
      <c r="J22" s="4">
        <f t="shared" si="10"/>
        <v>0.90562500000000057</v>
      </c>
      <c r="K22" s="4">
        <f t="shared" si="3"/>
        <v>0.23564732142857175</v>
      </c>
      <c r="L22" s="4">
        <f t="shared" si="4"/>
        <v>0.5498437500000003</v>
      </c>
      <c r="M22" s="3">
        <f t="shared" si="11"/>
        <v>10.32172232142857</v>
      </c>
      <c r="N22" s="3">
        <f t="shared" si="12"/>
        <v>10.11841875</v>
      </c>
      <c r="O22" s="30">
        <f t="shared" si="13"/>
        <v>-2.7321428571429351E-3</v>
      </c>
      <c r="P22" s="40">
        <f t="shared" si="15"/>
        <v>-2.2374999999999964E-2</v>
      </c>
      <c r="R22" s="26"/>
      <c r="S22">
        <f t="shared" si="5"/>
        <v>0</v>
      </c>
      <c r="T22">
        <f t="shared" si="6"/>
        <v>0</v>
      </c>
      <c r="U22">
        <f t="shared" si="7"/>
        <v>1</v>
      </c>
    </row>
    <row r="23" spans="1:22" ht="33">
      <c r="A23" s="5">
        <f t="shared" si="0"/>
        <v>-1.04E-2</v>
      </c>
      <c r="B23" s="2" t="s">
        <v>45</v>
      </c>
      <c r="C23" s="31">
        <v>-0.54</v>
      </c>
      <c r="D23" s="3">
        <v>8.51</v>
      </c>
      <c r="E23" s="34">
        <v>3.5999999999999997E-2</v>
      </c>
      <c r="F23" s="3">
        <f t="shared" si="8"/>
        <v>8.8163599999999995</v>
      </c>
      <c r="G23" s="7">
        <f t="shared" si="1"/>
        <v>8.2929949999999995</v>
      </c>
      <c r="H23" s="8">
        <f t="shared" si="2"/>
        <v>7.8674949999999999</v>
      </c>
      <c r="I23" s="4">
        <f t="shared" si="9"/>
        <v>0.52336500000000008</v>
      </c>
      <c r="J23" s="4">
        <f t="shared" si="10"/>
        <v>0.94886499999999963</v>
      </c>
      <c r="K23" s="4">
        <f t="shared" si="3"/>
        <v>0.31775732142857144</v>
      </c>
      <c r="L23" s="4">
        <f t="shared" si="4"/>
        <v>0.57609660714285693</v>
      </c>
      <c r="M23" s="3">
        <f t="shared" si="11"/>
        <v>8.6107523214285706</v>
      </c>
      <c r="N23" s="3">
        <f t="shared" si="12"/>
        <v>8.4435916071428565</v>
      </c>
      <c r="O23" s="35">
        <f t="shared" si="13"/>
        <v>1.1839285714285644E-2</v>
      </c>
      <c r="P23" s="40">
        <f t="shared" si="15"/>
        <v>-7.8035714285714791E-3</v>
      </c>
      <c r="R23" s="26"/>
      <c r="S23">
        <f t="shared" si="5"/>
        <v>0</v>
      </c>
      <c r="T23">
        <f t="shared" si="6"/>
        <v>0</v>
      </c>
      <c r="U23">
        <f t="shared" si="7"/>
        <v>1</v>
      </c>
      <c r="V23" t="str">
        <f>B23</f>
        <v>ID, Custer</v>
      </c>
    </row>
    <row r="24" spans="1:22" ht="33">
      <c r="A24" s="5">
        <f t="shared" si="0"/>
        <v>-8.3000000000000001E-3</v>
      </c>
      <c r="B24" s="2" t="s">
        <v>7</v>
      </c>
      <c r="C24" s="31">
        <v>-0.33</v>
      </c>
      <c r="D24" s="3">
        <v>10.32</v>
      </c>
      <c r="E24" s="34">
        <v>5.3E-3</v>
      </c>
      <c r="F24" s="3">
        <f t="shared" si="8"/>
        <v>10.374696000000002</v>
      </c>
      <c r="G24" s="7">
        <f t="shared" si="1"/>
        <v>10.056840000000001</v>
      </c>
      <c r="H24" s="8">
        <f t="shared" si="2"/>
        <v>9.5408399999999993</v>
      </c>
      <c r="I24" s="4">
        <f t="shared" si="9"/>
        <v>0.3178560000000008</v>
      </c>
      <c r="J24" s="4">
        <f t="shared" si="10"/>
        <v>0.8338560000000026</v>
      </c>
      <c r="K24" s="4">
        <f t="shared" si="3"/>
        <v>0.19298400000000049</v>
      </c>
      <c r="L24" s="4">
        <f t="shared" si="4"/>
        <v>0.50626971428571588</v>
      </c>
      <c r="M24" s="3">
        <f t="shared" si="11"/>
        <v>10.249824000000002</v>
      </c>
      <c r="N24" s="3">
        <f t="shared" si="12"/>
        <v>10.047109714285716</v>
      </c>
      <c r="O24" s="30">
        <f t="shared" si="13"/>
        <v>-6.7999999999998296E-3</v>
      </c>
      <c r="P24" s="39">
        <f t="shared" si="15"/>
        <v>-2.6442857142857028E-2</v>
      </c>
      <c r="Q24" t="str">
        <f>B24</f>
        <v>ID, Elmore</v>
      </c>
      <c r="R24" s="26" t="str">
        <f t="shared" si="17"/>
        <v>ID, Elmore</v>
      </c>
      <c r="S24">
        <f t="shared" si="5"/>
        <v>1</v>
      </c>
      <c r="T24">
        <f t="shared" si="6"/>
        <v>1</v>
      </c>
      <c r="U24">
        <f t="shared" si="7"/>
        <v>1</v>
      </c>
    </row>
    <row r="25" spans="1:22" ht="33">
      <c r="A25" s="5">
        <f t="shared" si="0"/>
        <v>-1.29E-2</v>
      </c>
      <c r="B25" s="2" t="s">
        <v>46</v>
      </c>
      <c r="C25" s="31">
        <v>-0.79</v>
      </c>
      <c r="D25" s="3">
        <v>10.65</v>
      </c>
      <c r="E25" s="34">
        <v>0.01</v>
      </c>
      <c r="F25" s="3">
        <f t="shared" si="8"/>
        <v>10.756500000000001</v>
      </c>
      <c r="G25" s="7">
        <f t="shared" si="1"/>
        <v>10.378425</v>
      </c>
      <c r="H25" s="8">
        <f t="shared" si="2"/>
        <v>9.8459249999999994</v>
      </c>
      <c r="I25" s="4">
        <f t="shared" si="9"/>
        <v>0.37807500000000083</v>
      </c>
      <c r="J25" s="4">
        <f t="shared" si="10"/>
        <v>0.91057500000000147</v>
      </c>
      <c r="K25" s="4">
        <f t="shared" si="3"/>
        <v>0.22954553571428624</v>
      </c>
      <c r="L25" s="4">
        <f t="shared" si="4"/>
        <v>0.55284910714285795</v>
      </c>
      <c r="M25" s="3">
        <f t="shared" si="11"/>
        <v>10.607970535714287</v>
      </c>
      <c r="N25" s="3">
        <f t="shared" si="12"/>
        <v>10.398774107142858</v>
      </c>
      <c r="O25" s="30">
        <f t="shared" si="13"/>
        <v>-3.9464285714284793E-3</v>
      </c>
      <c r="P25" s="39">
        <f t="shared" si="13"/>
        <v>-2.3589285714285698E-2</v>
      </c>
      <c r="R25" s="26" t="str">
        <f t="shared" si="17"/>
        <v>ID, Franklin</v>
      </c>
      <c r="S25">
        <f t="shared" si="5"/>
        <v>0</v>
      </c>
      <c r="T25">
        <f t="shared" si="6"/>
        <v>1</v>
      </c>
      <c r="U25">
        <f t="shared" si="7"/>
        <v>1</v>
      </c>
    </row>
    <row r="26" spans="1:22" ht="33">
      <c r="A26" s="5">
        <f t="shared" si="0"/>
        <v>-7.4999999999999997E-3</v>
      </c>
      <c r="B26" s="2" t="s">
        <v>47</v>
      </c>
      <c r="C26" s="31">
        <v>-0.25</v>
      </c>
      <c r="D26" s="3">
        <v>11.08</v>
      </c>
      <c r="E26" s="34">
        <v>1.4E-2</v>
      </c>
      <c r="F26" s="3">
        <f t="shared" si="8"/>
        <v>11.23512</v>
      </c>
      <c r="G26" s="7">
        <f t="shared" si="1"/>
        <v>10.797460000000001</v>
      </c>
      <c r="H26" s="8">
        <f t="shared" si="2"/>
        <v>10.243460000000001</v>
      </c>
      <c r="I26" s="4">
        <f t="shared" si="9"/>
        <v>0.43765999999999927</v>
      </c>
      <c r="J26" s="4">
        <f t="shared" si="10"/>
        <v>0.99165999999999954</v>
      </c>
      <c r="K26" s="4">
        <f t="shared" si="3"/>
        <v>0.26572214285714241</v>
      </c>
      <c r="L26" s="4">
        <f t="shared" si="4"/>
        <v>0.60207928571428537</v>
      </c>
      <c r="M26" s="3">
        <f t="shared" si="11"/>
        <v>11.063182142857144</v>
      </c>
      <c r="N26" s="3">
        <f t="shared" si="12"/>
        <v>10.845539285714286</v>
      </c>
      <c r="O26" s="30">
        <f t="shared" si="13"/>
        <v>-1.5178571428570294E-3</v>
      </c>
      <c r="P26" s="40">
        <f t="shared" si="15"/>
        <v>-2.116071428571422E-2</v>
      </c>
      <c r="R26" s="26"/>
      <c r="S26">
        <f t="shared" si="5"/>
        <v>0</v>
      </c>
      <c r="T26">
        <f t="shared" si="6"/>
        <v>0</v>
      </c>
      <c r="U26">
        <f t="shared" si="7"/>
        <v>1</v>
      </c>
    </row>
    <row r="27" spans="1:22" ht="33">
      <c r="A27" s="5">
        <f t="shared" si="0"/>
        <v>-8.3000000000000001E-3</v>
      </c>
      <c r="B27" s="2" t="s">
        <v>48</v>
      </c>
      <c r="C27" s="31">
        <v>-0.33</v>
      </c>
      <c r="D27" s="3">
        <v>10.32</v>
      </c>
      <c r="E27" s="34">
        <v>5.3E-3</v>
      </c>
      <c r="F27" s="3">
        <f t="shared" si="8"/>
        <v>10.374696000000002</v>
      </c>
      <c r="G27" s="7">
        <f t="shared" si="1"/>
        <v>10.056840000000001</v>
      </c>
      <c r="H27" s="8">
        <f t="shared" si="2"/>
        <v>9.5408399999999993</v>
      </c>
      <c r="I27" s="4">
        <f t="shared" si="9"/>
        <v>0.3178560000000008</v>
      </c>
      <c r="J27" s="4">
        <f t="shared" si="10"/>
        <v>0.8338560000000026</v>
      </c>
      <c r="K27" s="4">
        <f t="shared" si="3"/>
        <v>0.19298400000000049</v>
      </c>
      <c r="L27" s="4">
        <f t="shared" si="4"/>
        <v>0.50626971428571588</v>
      </c>
      <c r="M27" s="3">
        <f t="shared" si="11"/>
        <v>10.249824000000002</v>
      </c>
      <c r="N27" s="3">
        <f t="shared" si="12"/>
        <v>10.047109714285716</v>
      </c>
      <c r="O27" s="30">
        <f t="shared" si="13"/>
        <v>-6.7999999999998296E-3</v>
      </c>
      <c r="P27" s="39">
        <f t="shared" si="13"/>
        <v>-2.6442857142857028E-2</v>
      </c>
      <c r="Q27" t="str">
        <f>B27</f>
        <v>ID, Gem</v>
      </c>
      <c r="R27" s="26" t="str">
        <f t="shared" si="17"/>
        <v>ID, Gem</v>
      </c>
      <c r="S27">
        <f t="shared" si="5"/>
        <v>1</v>
      </c>
      <c r="T27">
        <f t="shared" si="6"/>
        <v>1</v>
      </c>
      <c r="U27">
        <f t="shared" si="7"/>
        <v>1</v>
      </c>
    </row>
    <row r="28" spans="1:22" ht="33">
      <c r="A28" s="5">
        <f t="shared" si="0"/>
        <v>-8.3000000000000001E-3</v>
      </c>
      <c r="B28" s="2" t="s">
        <v>49</v>
      </c>
      <c r="C28" s="31">
        <v>-0.33</v>
      </c>
      <c r="D28" s="3">
        <v>10.32</v>
      </c>
      <c r="E28" s="34">
        <v>5.3E-3</v>
      </c>
      <c r="F28" s="3">
        <f t="shared" si="8"/>
        <v>10.374696000000002</v>
      </c>
      <c r="G28" s="7">
        <f t="shared" si="1"/>
        <v>10.056840000000001</v>
      </c>
      <c r="H28" s="8">
        <f t="shared" si="2"/>
        <v>9.5408399999999993</v>
      </c>
      <c r="I28" s="4">
        <f t="shared" si="9"/>
        <v>0.3178560000000008</v>
      </c>
      <c r="J28" s="4">
        <f t="shared" si="10"/>
        <v>0.8338560000000026</v>
      </c>
      <c r="K28" s="4">
        <f t="shared" si="3"/>
        <v>0.19298400000000049</v>
      </c>
      <c r="L28" s="4">
        <f t="shared" si="4"/>
        <v>0.50626971428571588</v>
      </c>
      <c r="M28" s="3">
        <f t="shared" si="11"/>
        <v>10.249824000000002</v>
      </c>
      <c r="N28" s="3">
        <f t="shared" si="12"/>
        <v>10.047109714285716</v>
      </c>
      <c r="O28" s="30">
        <f t="shared" si="13"/>
        <v>-6.7999999999998296E-3</v>
      </c>
      <c r="P28" s="39">
        <f t="shared" si="13"/>
        <v>-2.6442857142857028E-2</v>
      </c>
      <c r="Q28" t="str">
        <f>B28</f>
        <v>ID, Gooding</v>
      </c>
      <c r="R28" s="26" t="str">
        <f t="shared" si="17"/>
        <v>ID, Gooding</v>
      </c>
      <c r="S28">
        <f t="shared" si="5"/>
        <v>1</v>
      </c>
      <c r="T28">
        <f t="shared" si="6"/>
        <v>1</v>
      </c>
      <c r="U28">
        <f t="shared" si="7"/>
        <v>1</v>
      </c>
    </row>
    <row r="29" spans="1:22" ht="33">
      <c r="A29" s="5">
        <f t="shared" si="0"/>
        <v>-9.4999999999999998E-3</v>
      </c>
      <c r="B29" s="2" t="s">
        <v>50</v>
      </c>
      <c r="C29" s="31">
        <v>-0.45</v>
      </c>
      <c r="D29" s="3">
        <v>9.93</v>
      </c>
      <c r="E29" s="34">
        <v>1.0999999999999999E-2</v>
      </c>
      <c r="F29" s="3">
        <f t="shared" si="8"/>
        <v>10.039229999999998</v>
      </c>
      <c r="G29" s="7">
        <f t="shared" si="1"/>
        <v>9.6767850000000006</v>
      </c>
      <c r="H29" s="8">
        <f t="shared" si="2"/>
        <v>9.1802849999999996</v>
      </c>
      <c r="I29" s="4">
        <f t="shared" si="9"/>
        <v>0.36244499999999746</v>
      </c>
      <c r="J29" s="4">
        <f t="shared" si="10"/>
        <v>0.85894499999999852</v>
      </c>
      <c r="K29" s="4">
        <f t="shared" si="3"/>
        <v>0.22005589285714131</v>
      </c>
      <c r="L29" s="4">
        <f t="shared" si="4"/>
        <v>0.52150232142857056</v>
      </c>
      <c r="M29" s="3">
        <f t="shared" si="11"/>
        <v>9.8968408928571421</v>
      </c>
      <c r="N29" s="3">
        <f t="shared" si="12"/>
        <v>9.7017873214285704</v>
      </c>
      <c r="O29" s="30">
        <f t="shared" si="13"/>
        <v>-3.3392857142857642E-3</v>
      </c>
      <c r="P29" s="39">
        <f t="shared" si="13"/>
        <v>-2.2982142857142937E-2</v>
      </c>
      <c r="R29" s="26" t="str">
        <f t="shared" si="17"/>
        <v>ID, Idaho</v>
      </c>
      <c r="S29">
        <f t="shared" si="5"/>
        <v>0</v>
      </c>
      <c r="T29">
        <f t="shared" si="6"/>
        <v>1</v>
      </c>
      <c r="U29">
        <f t="shared" si="7"/>
        <v>1</v>
      </c>
    </row>
    <row r="30" spans="1:22" ht="33">
      <c r="A30" s="5">
        <f t="shared" si="0"/>
        <v>-1.3599999999999999E-2</v>
      </c>
      <c r="B30" s="2" t="s">
        <v>51</v>
      </c>
      <c r="C30" s="31">
        <v>-0.86</v>
      </c>
      <c r="D30" s="3">
        <v>10.7</v>
      </c>
      <c r="E30" s="34">
        <v>1.1000000000000001E-2</v>
      </c>
      <c r="F30" s="3">
        <f t="shared" si="8"/>
        <v>10.817699999999999</v>
      </c>
      <c r="G30" s="7">
        <f t="shared" si="1"/>
        <v>10.427149999999999</v>
      </c>
      <c r="H30" s="8">
        <f t="shared" si="2"/>
        <v>9.8921499999999991</v>
      </c>
      <c r="I30" s="4">
        <f t="shared" si="9"/>
        <v>0.39054999999999929</v>
      </c>
      <c r="J30" s="4">
        <f t="shared" si="10"/>
        <v>0.92554999999999943</v>
      </c>
      <c r="K30" s="4">
        <f t="shared" si="3"/>
        <v>0.2371196428571424</v>
      </c>
      <c r="L30" s="4">
        <f t="shared" si="4"/>
        <v>0.56194107142857108</v>
      </c>
      <c r="M30" s="3">
        <f t="shared" si="11"/>
        <v>10.664269642857141</v>
      </c>
      <c r="N30" s="3">
        <f t="shared" si="12"/>
        <v>10.45409107142857</v>
      </c>
      <c r="O30" s="30">
        <f t="shared" si="13"/>
        <v>-3.3392857142858353E-3</v>
      </c>
      <c r="P30" s="39">
        <f t="shared" si="13"/>
        <v>-2.2982142857142951E-2</v>
      </c>
      <c r="R30" s="26" t="str">
        <f t="shared" si="17"/>
        <v>ID, Jefferson</v>
      </c>
      <c r="S30">
        <f t="shared" si="5"/>
        <v>0</v>
      </c>
      <c r="T30">
        <f t="shared" si="6"/>
        <v>1</v>
      </c>
      <c r="U30">
        <f t="shared" si="7"/>
        <v>1</v>
      </c>
    </row>
    <row r="31" spans="1:22" ht="33">
      <c r="A31" s="5">
        <f t="shared" si="0"/>
        <v>-8.3000000000000001E-3</v>
      </c>
      <c r="B31" s="2" t="s">
        <v>52</v>
      </c>
      <c r="C31" s="31">
        <v>-0.33</v>
      </c>
      <c r="D31" s="3">
        <v>10.32</v>
      </c>
      <c r="E31" s="34">
        <v>5.3E-3</v>
      </c>
      <c r="F31" s="3">
        <f t="shared" si="8"/>
        <v>10.374696000000002</v>
      </c>
      <c r="G31" s="7">
        <f t="shared" si="1"/>
        <v>10.056840000000001</v>
      </c>
      <c r="H31" s="8">
        <f t="shared" si="2"/>
        <v>9.5408399999999993</v>
      </c>
      <c r="I31" s="4">
        <f t="shared" si="9"/>
        <v>0.3178560000000008</v>
      </c>
      <c r="J31" s="4">
        <f t="shared" si="10"/>
        <v>0.8338560000000026</v>
      </c>
      <c r="K31" s="4">
        <f t="shared" si="3"/>
        <v>0.19298400000000049</v>
      </c>
      <c r="L31" s="4">
        <f t="shared" si="4"/>
        <v>0.50626971428571588</v>
      </c>
      <c r="M31" s="3">
        <f t="shared" si="11"/>
        <v>10.249824000000002</v>
      </c>
      <c r="N31" s="3">
        <f t="shared" si="12"/>
        <v>10.047109714285716</v>
      </c>
      <c r="O31" s="30">
        <f t="shared" si="13"/>
        <v>-6.7999999999998296E-3</v>
      </c>
      <c r="P31" s="39">
        <f t="shared" si="13"/>
        <v>-2.6442857142857028E-2</v>
      </c>
      <c r="Q31" t="str">
        <f>B31</f>
        <v>ID, Jerome</v>
      </c>
      <c r="R31" s="26" t="str">
        <f t="shared" si="17"/>
        <v>ID, Jerome</v>
      </c>
      <c r="S31">
        <f t="shared" si="5"/>
        <v>1</v>
      </c>
      <c r="T31">
        <f t="shared" si="6"/>
        <v>1</v>
      </c>
      <c r="U31">
        <f t="shared" si="7"/>
        <v>1</v>
      </c>
    </row>
    <row r="32" spans="1:22" ht="33">
      <c r="A32" s="5">
        <f t="shared" si="0"/>
        <v>-8.2000000000000007E-3</v>
      </c>
      <c r="B32" s="2" t="s">
        <v>53</v>
      </c>
      <c r="C32" s="31">
        <v>-0.32</v>
      </c>
      <c r="D32" s="3">
        <v>9.6</v>
      </c>
      <c r="E32" s="34">
        <v>1.7000000000000001E-2</v>
      </c>
      <c r="F32" s="3">
        <f t="shared" si="8"/>
        <v>9.7631999999999994</v>
      </c>
      <c r="G32" s="7">
        <f t="shared" si="1"/>
        <v>9.3552</v>
      </c>
      <c r="H32" s="8">
        <f t="shared" si="2"/>
        <v>8.8751999999999995</v>
      </c>
      <c r="I32" s="4">
        <f t="shared" si="9"/>
        <v>0.40799999999999947</v>
      </c>
      <c r="J32" s="4">
        <f t="shared" si="10"/>
        <v>0.8879999999999999</v>
      </c>
      <c r="K32" s="4">
        <f t="shared" si="3"/>
        <v>0.24771428571428541</v>
      </c>
      <c r="L32" s="4">
        <f t="shared" si="4"/>
        <v>0.53914285714285703</v>
      </c>
      <c r="M32" s="3">
        <f t="shared" si="11"/>
        <v>9.6029142857142862</v>
      </c>
      <c r="N32" s="3">
        <f t="shared" si="12"/>
        <v>9.4143428571428558</v>
      </c>
      <c r="O32" s="30">
        <f t="shared" si="13"/>
        <v>3.0357142857151409E-4</v>
      </c>
      <c r="P32" s="40">
        <f t="shared" si="15"/>
        <v>-1.9339285714285819E-2</v>
      </c>
      <c r="R32" s="26"/>
      <c r="S32">
        <f t="shared" si="5"/>
        <v>0</v>
      </c>
      <c r="T32">
        <f t="shared" si="6"/>
        <v>0</v>
      </c>
      <c r="U32">
        <f t="shared" si="7"/>
        <v>1</v>
      </c>
      <c r="V32" t="str">
        <f>B32</f>
        <v>ID, Kootenai</v>
      </c>
    </row>
    <row r="33" spans="1:22" ht="33">
      <c r="A33" s="5">
        <f t="shared" si="0"/>
        <v>-8.2000000000000007E-3</v>
      </c>
      <c r="B33" s="2" t="s">
        <v>54</v>
      </c>
      <c r="C33" s="31">
        <v>-0.32</v>
      </c>
      <c r="D33" s="3">
        <v>10.34</v>
      </c>
      <c r="E33" s="34">
        <v>1.2E-2</v>
      </c>
      <c r="F33" s="3">
        <f t="shared" si="8"/>
        <v>10.464079999999999</v>
      </c>
      <c r="G33" s="7">
        <f t="shared" si="1"/>
        <v>10.07633</v>
      </c>
      <c r="H33" s="8">
        <f t="shared" si="2"/>
        <v>9.5593299999999992</v>
      </c>
      <c r="I33" s="4">
        <f t="shared" si="9"/>
        <v>0.38774999999999871</v>
      </c>
      <c r="J33" s="4">
        <f t="shared" si="10"/>
        <v>0.90474999999999994</v>
      </c>
      <c r="K33" s="4">
        <f t="shared" si="3"/>
        <v>0.23541964285714206</v>
      </c>
      <c r="L33" s="4">
        <f t="shared" si="4"/>
        <v>0.54931249999999998</v>
      </c>
      <c r="M33" s="3">
        <f t="shared" si="11"/>
        <v>10.311749642857142</v>
      </c>
      <c r="N33" s="3">
        <f t="shared" si="12"/>
        <v>10.108642499999998</v>
      </c>
      <c r="O33" s="30">
        <f t="shared" si="13"/>
        <v>-2.7321428571428817E-3</v>
      </c>
      <c r="P33" s="40">
        <f t="shared" si="15"/>
        <v>-2.2375000000000138E-2</v>
      </c>
      <c r="R33" s="26"/>
      <c r="S33">
        <f t="shared" si="5"/>
        <v>0</v>
      </c>
      <c r="T33">
        <f t="shared" si="6"/>
        <v>0</v>
      </c>
      <c r="U33">
        <f t="shared" si="7"/>
        <v>1</v>
      </c>
    </row>
    <row r="34" spans="1:22" ht="33">
      <c r="A34" s="5">
        <f t="shared" si="0"/>
        <v>-8.3000000000000001E-3</v>
      </c>
      <c r="B34" s="2" t="s">
        <v>8</v>
      </c>
      <c r="C34" s="31">
        <v>-0.33</v>
      </c>
      <c r="D34" s="3">
        <v>10.31</v>
      </c>
      <c r="E34" s="34">
        <v>5.5000000000000005E-3</v>
      </c>
      <c r="F34" s="3">
        <f t="shared" si="8"/>
        <v>10.366705000000001</v>
      </c>
      <c r="G34" s="7">
        <f t="shared" si="1"/>
        <v>10.047095000000001</v>
      </c>
      <c r="H34" s="8">
        <f t="shared" si="2"/>
        <v>9.5315950000000011</v>
      </c>
      <c r="I34" s="4">
        <f t="shared" si="9"/>
        <v>0.31961000000000084</v>
      </c>
      <c r="J34" s="4">
        <f t="shared" si="10"/>
        <v>0.83511000000000024</v>
      </c>
      <c r="K34" s="4">
        <f t="shared" si="3"/>
        <v>0.19404892857142908</v>
      </c>
      <c r="L34" s="4">
        <f t="shared" si="4"/>
        <v>0.50703107142857162</v>
      </c>
      <c r="M34" s="3">
        <f t="shared" si="11"/>
        <v>10.241143928571429</v>
      </c>
      <c r="N34" s="3">
        <f t="shared" si="12"/>
        <v>10.038626071428572</v>
      </c>
      <c r="O34" s="30">
        <f t="shared" si="13"/>
        <v>-6.6785714285714599E-3</v>
      </c>
      <c r="P34" s="39">
        <f t="shared" si="13"/>
        <v>-2.6321428571428541E-2</v>
      </c>
      <c r="R34" s="26" t="str">
        <f t="shared" si="17"/>
        <v>ID, Lemhi</v>
      </c>
      <c r="S34">
        <f t="shared" si="5"/>
        <v>0</v>
      </c>
      <c r="T34">
        <f t="shared" si="6"/>
        <v>1</v>
      </c>
      <c r="U34">
        <f t="shared" si="7"/>
        <v>1</v>
      </c>
    </row>
    <row r="35" spans="1:22" ht="33">
      <c r="A35" s="5">
        <f t="shared" si="0"/>
        <v>-8.2000000000000007E-3</v>
      </c>
      <c r="B35" s="2" t="s">
        <v>9</v>
      </c>
      <c r="C35" s="31">
        <v>-0.32</v>
      </c>
      <c r="D35" s="3">
        <v>10.34</v>
      </c>
      <c r="E35" s="34">
        <v>1.2E-2</v>
      </c>
      <c r="F35" s="3">
        <f t="shared" si="8"/>
        <v>10.464079999999999</v>
      </c>
      <c r="G35" s="7">
        <f t="shared" si="1"/>
        <v>10.07633</v>
      </c>
      <c r="H35" s="8">
        <f t="shared" si="2"/>
        <v>9.5593299999999992</v>
      </c>
      <c r="I35" s="4">
        <f t="shared" si="9"/>
        <v>0.38774999999999871</v>
      </c>
      <c r="J35" s="4">
        <f t="shared" si="10"/>
        <v>0.90474999999999994</v>
      </c>
      <c r="K35" s="4">
        <f t="shared" si="3"/>
        <v>0.23541964285714206</v>
      </c>
      <c r="L35" s="4">
        <f t="shared" si="4"/>
        <v>0.54931249999999998</v>
      </c>
      <c r="M35" s="3">
        <f t="shared" si="11"/>
        <v>10.311749642857142</v>
      </c>
      <c r="N35" s="3">
        <f t="shared" si="12"/>
        <v>10.108642499999998</v>
      </c>
      <c r="O35" s="30">
        <f t="shared" si="13"/>
        <v>-2.7321428571428817E-3</v>
      </c>
      <c r="P35" s="40">
        <f t="shared" si="15"/>
        <v>-2.2375000000000138E-2</v>
      </c>
      <c r="R35" s="26"/>
      <c r="S35">
        <f t="shared" si="5"/>
        <v>0</v>
      </c>
      <c r="T35">
        <f t="shared" si="6"/>
        <v>0</v>
      </c>
      <c r="U35">
        <f t="shared" si="7"/>
        <v>1</v>
      </c>
    </row>
    <row r="36" spans="1:22" ht="33">
      <c r="A36" s="5">
        <f t="shared" si="0"/>
        <v>-8.3000000000000001E-3</v>
      </c>
      <c r="B36" s="2" t="s">
        <v>10</v>
      </c>
      <c r="C36" s="31">
        <v>-0.33</v>
      </c>
      <c r="D36" s="3">
        <v>10.32</v>
      </c>
      <c r="E36" s="34">
        <v>5.3E-3</v>
      </c>
      <c r="F36" s="3">
        <f t="shared" si="8"/>
        <v>10.374696000000002</v>
      </c>
      <c r="G36" s="7">
        <f t="shared" si="1"/>
        <v>10.056840000000001</v>
      </c>
      <c r="H36" s="8">
        <f t="shared" si="2"/>
        <v>9.5408399999999993</v>
      </c>
      <c r="I36" s="4">
        <f t="shared" si="9"/>
        <v>0.3178560000000008</v>
      </c>
      <c r="J36" s="4">
        <f t="shared" si="10"/>
        <v>0.8338560000000026</v>
      </c>
      <c r="K36" s="4">
        <f t="shared" si="3"/>
        <v>0.19298400000000049</v>
      </c>
      <c r="L36" s="4">
        <f t="shared" si="4"/>
        <v>0.50626971428571588</v>
      </c>
      <c r="M36" s="3">
        <f t="shared" si="11"/>
        <v>10.249824000000002</v>
      </c>
      <c r="N36" s="3">
        <f t="shared" si="12"/>
        <v>10.047109714285716</v>
      </c>
      <c r="O36" s="30">
        <f t="shared" si="13"/>
        <v>-6.7999999999998296E-3</v>
      </c>
      <c r="P36" s="39">
        <f t="shared" si="13"/>
        <v>-2.6442857142857028E-2</v>
      </c>
      <c r="Q36" t="str">
        <f>B36</f>
        <v>ID, Lincoln</v>
      </c>
      <c r="R36" s="26" t="str">
        <f t="shared" si="17"/>
        <v>ID, Lincoln</v>
      </c>
      <c r="S36">
        <f t="shared" si="5"/>
        <v>1</v>
      </c>
      <c r="T36">
        <f t="shared" si="6"/>
        <v>1</v>
      </c>
      <c r="U36">
        <f t="shared" si="7"/>
        <v>1</v>
      </c>
    </row>
    <row r="37" spans="1:22" ht="33">
      <c r="A37" s="5">
        <f t="shared" si="0"/>
        <v>-9.7999999999999997E-3</v>
      </c>
      <c r="B37" s="2" t="s">
        <v>55</v>
      </c>
      <c r="C37" s="31">
        <v>-0.48</v>
      </c>
      <c r="D37" s="3">
        <v>10.98</v>
      </c>
      <c r="E37" s="34">
        <v>1.2999999999999999E-2</v>
      </c>
      <c r="F37" s="3">
        <f t="shared" si="8"/>
        <v>11.122739999999999</v>
      </c>
      <c r="G37" s="7">
        <f t="shared" ref="G37:G68" si="18">(1+$G$1)*D37</f>
        <v>10.700010000000001</v>
      </c>
      <c r="H37" s="8">
        <f t="shared" si="2"/>
        <v>10.151009999999999</v>
      </c>
      <c r="I37" s="4">
        <f t="shared" si="9"/>
        <v>0.42272999999999783</v>
      </c>
      <c r="J37" s="4">
        <f t="shared" si="10"/>
        <v>0.97172999999999909</v>
      </c>
      <c r="K37" s="4">
        <f t="shared" ref="K37:K68" si="19">I37*$L$2/$L$1</f>
        <v>0.25665749999999871</v>
      </c>
      <c r="L37" s="4">
        <f t="shared" ref="L37:L68" si="20">J37*$L$2/$L$1</f>
        <v>0.58997892857142809</v>
      </c>
      <c r="M37" s="3">
        <f t="shared" si="11"/>
        <v>10.9566675</v>
      </c>
      <c r="N37" s="3">
        <f t="shared" si="12"/>
        <v>10.740988928571428</v>
      </c>
      <c r="O37" s="30">
        <f t="shared" si="13"/>
        <v>-2.1250000000000383E-3</v>
      </c>
      <c r="P37" s="40">
        <f t="shared" si="15"/>
        <v>-2.1767857142857276E-2</v>
      </c>
      <c r="R37" s="26"/>
      <c r="S37">
        <f t="shared" ref="S37:S68" si="21">IF(ISTEXT(Q37),1,0)</f>
        <v>0</v>
      </c>
      <c r="T37">
        <f t="shared" ref="T37:T68" si="22">IF(ISTEXT(R37),1,0)</f>
        <v>0</v>
      </c>
      <c r="U37">
        <f t="shared" ref="U37:U68" si="23">IF(ISTEXT(B37),1,0)</f>
        <v>1</v>
      </c>
    </row>
    <row r="38" spans="1:22" ht="33">
      <c r="A38" s="5">
        <f t="shared" si="0"/>
        <v>-1.3999999999999999E-2</v>
      </c>
      <c r="B38" s="2" t="s">
        <v>56</v>
      </c>
      <c r="C38" s="31">
        <v>-0.9</v>
      </c>
      <c r="D38" s="3">
        <v>7.27</v>
      </c>
      <c r="E38" s="34">
        <v>3.1E-2</v>
      </c>
      <c r="F38" s="3">
        <f t="shared" si="8"/>
        <v>7.4953699999999985</v>
      </c>
      <c r="G38" s="7">
        <f t="shared" si="18"/>
        <v>7.0846149999999994</v>
      </c>
      <c r="H38" s="8">
        <f t="shared" si="2"/>
        <v>6.7211149999999993</v>
      </c>
      <c r="I38" s="4">
        <f t="shared" si="9"/>
        <v>0.41075499999999909</v>
      </c>
      <c r="J38" s="4">
        <f t="shared" si="10"/>
        <v>0.77425499999999925</v>
      </c>
      <c r="K38" s="4">
        <f t="shared" si="19"/>
        <v>0.24938696428571372</v>
      </c>
      <c r="L38" s="4">
        <f t="shared" si="20"/>
        <v>0.4700833928571424</v>
      </c>
      <c r="M38" s="3">
        <f t="shared" si="11"/>
        <v>7.3340019642857133</v>
      </c>
      <c r="N38" s="3">
        <f t="shared" si="12"/>
        <v>7.1911983928571415</v>
      </c>
      <c r="O38" s="35">
        <f t="shared" si="13"/>
        <v>8.8035714285713482E-3</v>
      </c>
      <c r="P38" s="40">
        <f t="shared" si="15"/>
        <v>-1.0839285714285848E-2</v>
      </c>
      <c r="R38" s="26"/>
      <c r="S38">
        <f t="shared" si="21"/>
        <v>0</v>
      </c>
      <c r="T38">
        <f t="shared" si="22"/>
        <v>0</v>
      </c>
      <c r="U38">
        <f t="shared" si="23"/>
        <v>1</v>
      </c>
      <c r="V38" t="str">
        <f>B38</f>
        <v>ID, Minidoka</v>
      </c>
    </row>
    <row r="39" spans="1:22" ht="33">
      <c r="A39" s="5">
        <f t="shared" si="0"/>
        <v>-8.2000000000000007E-3</v>
      </c>
      <c r="B39" s="2" t="s">
        <v>57</v>
      </c>
      <c r="C39" s="31">
        <v>-0.32</v>
      </c>
      <c r="D39" s="3">
        <v>10.34</v>
      </c>
      <c r="E39" s="34">
        <v>1.2E-2</v>
      </c>
      <c r="F39" s="3">
        <f t="shared" si="8"/>
        <v>10.464079999999999</v>
      </c>
      <c r="G39" s="7">
        <f t="shared" si="18"/>
        <v>10.07633</v>
      </c>
      <c r="H39" s="8">
        <f t="shared" si="2"/>
        <v>9.5593299999999992</v>
      </c>
      <c r="I39" s="4">
        <f t="shared" si="9"/>
        <v>0.38774999999999871</v>
      </c>
      <c r="J39" s="4">
        <f t="shared" si="10"/>
        <v>0.90474999999999994</v>
      </c>
      <c r="K39" s="4">
        <f t="shared" si="19"/>
        <v>0.23541964285714206</v>
      </c>
      <c r="L39" s="4">
        <f t="shared" si="20"/>
        <v>0.54931249999999998</v>
      </c>
      <c r="M39" s="3">
        <f t="shared" si="11"/>
        <v>10.311749642857142</v>
      </c>
      <c r="N39" s="3">
        <f t="shared" si="12"/>
        <v>10.108642499999998</v>
      </c>
      <c r="O39" s="30">
        <f t="shared" si="13"/>
        <v>-2.7321428571428817E-3</v>
      </c>
      <c r="P39" s="40">
        <f t="shared" si="15"/>
        <v>-2.2375000000000138E-2</v>
      </c>
      <c r="R39" s="26"/>
      <c r="S39">
        <f t="shared" si="21"/>
        <v>0</v>
      </c>
      <c r="T39">
        <f t="shared" si="22"/>
        <v>0</v>
      </c>
      <c r="U39">
        <f t="shared" si="23"/>
        <v>1</v>
      </c>
    </row>
    <row r="40" spans="1:22" ht="33">
      <c r="A40" s="5">
        <f t="shared" si="0"/>
        <v>-1.3500000000000002E-2</v>
      </c>
      <c r="B40" s="2" t="s">
        <v>58</v>
      </c>
      <c r="C40" s="31">
        <v>-0.85</v>
      </c>
      <c r="D40" s="3">
        <v>10.7</v>
      </c>
      <c r="E40" s="34">
        <v>1.1000000000000001E-2</v>
      </c>
      <c r="F40" s="3">
        <f t="shared" si="8"/>
        <v>10.817699999999999</v>
      </c>
      <c r="G40" s="7">
        <f t="shared" si="18"/>
        <v>10.427149999999999</v>
      </c>
      <c r="H40" s="8">
        <f t="shared" si="2"/>
        <v>9.8921499999999991</v>
      </c>
      <c r="I40" s="4">
        <f t="shared" si="9"/>
        <v>0.39054999999999929</v>
      </c>
      <c r="J40" s="4">
        <f t="shared" si="10"/>
        <v>0.92554999999999943</v>
      </c>
      <c r="K40" s="4">
        <f t="shared" si="19"/>
        <v>0.2371196428571424</v>
      </c>
      <c r="L40" s="4">
        <f t="shared" si="20"/>
        <v>0.56194107142857108</v>
      </c>
      <c r="M40" s="3">
        <f t="shared" si="11"/>
        <v>10.664269642857141</v>
      </c>
      <c r="N40" s="3">
        <f t="shared" si="12"/>
        <v>10.45409107142857</v>
      </c>
      <c r="O40" s="30">
        <f t="shared" si="13"/>
        <v>-3.3392857142858353E-3</v>
      </c>
      <c r="P40" s="39">
        <f t="shared" si="13"/>
        <v>-2.2982142857142951E-2</v>
      </c>
      <c r="R40" s="26" t="str">
        <f t="shared" si="17"/>
        <v>ID, Oneida</v>
      </c>
      <c r="S40">
        <f t="shared" si="21"/>
        <v>0</v>
      </c>
      <c r="T40">
        <f t="shared" si="22"/>
        <v>1</v>
      </c>
      <c r="U40">
        <f t="shared" si="23"/>
        <v>1</v>
      </c>
    </row>
    <row r="41" spans="1:22" ht="33">
      <c r="A41" s="5">
        <f t="shared" si="0"/>
        <v>-8.3000000000000001E-3</v>
      </c>
      <c r="B41" s="2" t="s">
        <v>11</v>
      </c>
      <c r="C41" s="31">
        <v>-0.33</v>
      </c>
      <c r="D41" s="3">
        <v>10.32</v>
      </c>
      <c r="E41" s="34">
        <v>5.3E-3</v>
      </c>
      <c r="F41" s="3">
        <f t="shared" si="8"/>
        <v>10.374696000000002</v>
      </c>
      <c r="G41" s="7">
        <f t="shared" si="18"/>
        <v>10.056840000000001</v>
      </c>
      <c r="H41" s="8">
        <f t="shared" si="2"/>
        <v>9.5408399999999993</v>
      </c>
      <c r="I41" s="4">
        <f t="shared" si="9"/>
        <v>0.3178560000000008</v>
      </c>
      <c r="J41" s="4">
        <f t="shared" si="10"/>
        <v>0.8338560000000026</v>
      </c>
      <c r="K41" s="4">
        <f t="shared" si="19"/>
        <v>0.19298400000000049</v>
      </c>
      <c r="L41" s="4">
        <f t="shared" si="20"/>
        <v>0.50626971428571588</v>
      </c>
      <c r="M41" s="3">
        <f t="shared" si="11"/>
        <v>10.249824000000002</v>
      </c>
      <c r="N41" s="3">
        <f t="shared" si="12"/>
        <v>10.047109714285716</v>
      </c>
      <c r="O41" s="30">
        <f t="shared" si="13"/>
        <v>-6.7999999999998296E-3</v>
      </c>
      <c r="P41" s="39">
        <f t="shared" si="13"/>
        <v>-2.6442857142857028E-2</v>
      </c>
      <c r="Q41" t="str">
        <f>B41</f>
        <v xml:space="preserve">ID, Owyhee </v>
      </c>
      <c r="R41" s="26" t="str">
        <f t="shared" si="17"/>
        <v xml:space="preserve">ID, Owyhee </v>
      </c>
      <c r="S41">
        <f t="shared" si="21"/>
        <v>1</v>
      </c>
      <c r="T41">
        <f t="shared" si="22"/>
        <v>1</v>
      </c>
      <c r="U41">
        <f t="shared" si="23"/>
        <v>1</v>
      </c>
    </row>
    <row r="42" spans="1:22" ht="33">
      <c r="A42" s="5">
        <f t="shared" si="0"/>
        <v>-8.3000000000000001E-3</v>
      </c>
      <c r="B42" s="2" t="s">
        <v>143</v>
      </c>
      <c r="C42" s="31">
        <v>-0.33</v>
      </c>
      <c r="D42" s="3">
        <v>10.32</v>
      </c>
      <c r="E42" s="34">
        <v>5.3E-3</v>
      </c>
      <c r="F42" s="3">
        <f t="shared" si="8"/>
        <v>10.374696000000002</v>
      </c>
      <c r="G42" s="7">
        <f t="shared" si="18"/>
        <v>10.056840000000001</v>
      </c>
      <c r="H42" s="8">
        <f t="shared" si="2"/>
        <v>9.5408399999999993</v>
      </c>
      <c r="I42" s="4">
        <f t="shared" si="9"/>
        <v>0.3178560000000008</v>
      </c>
      <c r="J42" s="4">
        <f t="shared" si="10"/>
        <v>0.8338560000000026</v>
      </c>
      <c r="K42" s="4">
        <f t="shared" si="19"/>
        <v>0.19298400000000049</v>
      </c>
      <c r="L42" s="4">
        <f t="shared" si="20"/>
        <v>0.50626971428571588</v>
      </c>
      <c r="M42" s="3">
        <f t="shared" si="11"/>
        <v>10.249824000000002</v>
      </c>
      <c r="N42" s="3">
        <f t="shared" si="12"/>
        <v>10.047109714285716</v>
      </c>
      <c r="O42" s="30">
        <f t="shared" si="13"/>
        <v>-6.7999999999998296E-3</v>
      </c>
      <c r="P42" s="39">
        <f t="shared" si="13"/>
        <v>-2.6442857142857028E-2</v>
      </c>
      <c r="Q42" t="str">
        <f>B42</f>
        <v>ID, Payette</v>
      </c>
      <c r="R42" s="26" t="str">
        <f t="shared" si="17"/>
        <v>ID, Payette</v>
      </c>
      <c r="S42">
        <f t="shared" si="21"/>
        <v>1</v>
      </c>
      <c r="T42">
        <f t="shared" si="22"/>
        <v>1</v>
      </c>
      <c r="U42">
        <f t="shared" si="23"/>
        <v>1</v>
      </c>
    </row>
    <row r="43" spans="1:22" ht="33">
      <c r="A43" s="5">
        <f t="shared" si="0"/>
        <v>-8.3000000000000001E-3</v>
      </c>
      <c r="B43" s="2" t="s">
        <v>142</v>
      </c>
      <c r="C43" s="31">
        <v>-0.33</v>
      </c>
      <c r="D43" s="3">
        <v>10.32</v>
      </c>
      <c r="E43" s="34">
        <v>5.3E-3</v>
      </c>
      <c r="F43" s="3">
        <f t="shared" si="8"/>
        <v>10.374696000000002</v>
      </c>
      <c r="G43" s="7">
        <f t="shared" si="18"/>
        <v>10.056840000000001</v>
      </c>
      <c r="H43" s="8">
        <f t="shared" si="2"/>
        <v>9.5408399999999993</v>
      </c>
      <c r="I43" s="4">
        <f t="shared" si="9"/>
        <v>0.3178560000000008</v>
      </c>
      <c r="J43" s="4">
        <f t="shared" si="10"/>
        <v>0.8338560000000026</v>
      </c>
      <c r="K43" s="4">
        <f t="shared" si="19"/>
        <v>0.19298400000000049</v>
      </c>
      <c r="L43" s="4">
        <f t="shared" si="20"/>
        <v>0.50626971428571588</v>
      </c>
      <c r="M43" s="3">
        <f t="shared" si="11"/>
        <v>10.249824000000002</v>
      </c>
      <c r="N43" s="3">
        <f t="shared" si="12"/>
        <v>10.047109714285716</v>
      </c>
      <c r="O43" s="30">
        <f t="shared" si="13"/>
        <v>-6.7999999999998296E-3</v>
      </c>
      <c r="P43" s="39">
        <f t="shared" si="13"/>
        <v>-2.6442857142857028E-2</v>
      </c>
      <c r="Q43" t="str">
        <f>B43</f>
        <v>ID, Power</v>
      </c>
      <c r="R43" s="26" t="str">
        <f t="shared" si="17"/>
        <v>ID, Power</v>
      </c>
      <c r="S43">
        <f t="shared" si="21"/>
        <v>1</v>
      </c>
      <c r="T43">
        <f t="shared" si="22"/>
        <v>1</v>
      </c>
      <c r="U43">
        <f t="shared" si="23"/>
        <v>1</v>
      </c>
    </row>
    <row r="44" spans="1:22" ht="33">
      <c r="A44" s="5">
        <f t="shared" si="0"/>
        <v>-1.03E-2</v>
      </c>
      <c r="B44" s="2" t="s">
        <v>141</v>
      </c>
      <c r="C44" s="31">
        <v>-0.53</v>
      </c>
      <c r="D44" s="3">
        <v>9.65</v>
      </c>
      <c r="E44" s="34">
        <v>7.7000000000000002E-3</v>
      </c>
      <c r="F44" s="3">
        <f t="shared" si="8"/>
        <v>9.7243050000000011</v>
      </c>
      <c r="G44" s="7">
        <f t="shared" si="18"/>
        <v>9.403925000000001</v>
      </c>
      <c r="H44" s="8">
        <f t="shared" si="2"/>
        <v>8.921425000000001</v>
      </c>
      <c r="I44" s="4">
        <f t="shared" si="9"/>
        <v>0.32038000000000011</v>
      </c>
      <c r="J44" s="4">
        <f t="shared" si="10"/>
        <v>0.80288000000000004</v>
      </c>
      <c r="K44" s="4">
        <f t="shared" si="19"/>
        <v>0.19451642857142865</v>
      </c>
      <c r="L44" s="4">
        <f t="shared" si="20"/>
        <v>0.48746285714285714</v>
      </c>
      <c r="M44" s="3">
        <f t="shared" si="11"/>
        <v>9.5984414285714301</v>
      </c>
      <c r="N44" s="3">
        <f t="shared" si="12"/>
        <v>9.408887857142858</v>
      </c>
      <c r="O44" s="30">
        <f t="shared" si="13"/>
        <v>-5.3428571428570191E-3</v>
      </c>
      <c r="P44" s="39">
        <f t="shared" si="13"/>
        <v>-2.4985714285714229E-2</v>
      </c>
      <c r="R44" s="26" t="str">
        <f t="shared" si="17"/>
        <v>ID, Shoshone</v>
      </c>
      <c r="S44">
        <f t="shared" si="21"/>
        <v>0</v>
      </c>
      <c r="T44">
        <f t="shared" si="22"/>
        <v>1</v>
      </c>
      <c r="U44">
        <f t="shared" si="23"/>
        <v>1</v>
      </c>
    </row>
    <row r="45" spans="1:22" ht="33">
      <c r="A45" s="5">
        <f t="shared" si="0"/>
        <v>-6.3E-3</v>
      </c>
      <c r="B45" s="2" t="s">
        <v>140</v>
      </c>
      <c r="C45" s="32">
        <v>-0.13</v>
      </c>
      <c r="D45" s="3">
        <v>11.26</v>
      </c>
      <c r="E45" s="34">
        <v>1.4999999999999999E-2</v>
      </c>
      <c r="F45" s="3">
        <f t="shared" si="8"/>
        <v>11.428899999999999</v>
      </c>
      <c r="G45" s="7">
        <f t="shared" si="18"/>
        <v>10.97287</v>
      </c>
      <c r="H45" s="8">
        <f t="shared" si="2"/>
        <v>10.40987</v>
      </c>
      <c r="I45" s="4">
        <f t="shared" si="9"/>
        <v>0.45602999999999838</v>
      </c>
      <c r="J45" s="4">
        <f t="shared" si="10"/>
        <v>1.019029999999999</v>
      </c>
      <c r="K45" s="4">
        <f t="shared" si="19"/>
        <v>0.27687535714285616</v>
      </c>
      <c r="L45" s="4">
        <f t="shared" si="20"/>
        <v>0.6186967857142851</v>
      </c>
      <c r="M45" s="3">
        <f t="shared" si="11"/>
        <v>11.249745357142857</v>
      </c>
      <c r="N45" s="3">
        <f t="shared" si="12"/>
        <v>11.028566785714284</v>
      </c>
      <c r="O45" s="30">
        <f t="shared" si="13"/>
        <v>-9.1071428571432337E-4</v>
      </c>
      <c r="P45" s="40">
        <f t="shared" si="15"/>
        <v>-2.0553571428571529E-2</v>
      </c>
      <c r="R45" s="26"/>
      <c r="S45">
        <f t="shared" si="21"/>
        <v>0</v>
      </c>
      <c r="T45">
        <f t="shared" si="22"/>
        <v>0</v>
      </c>
      <c r="U45">
        <f t="shared" si="23"/>
        <v>1</v>
      </c>
    </row>
    <row r="46" spans="1:22" ht="33">
      <c r="A46" s="5">
        <f t="shared" si="0"/>
        <v>-8.3000000000000001E-3</v>
      </c>
      <c r="B46" s="2" t="s">
        <v>12</v>
      </c>
      <c r="C46" s="31">
        <v>-0.33</v>
      </c>
      <c r="D46" s="3">
        <v>10.32</v>
      </c>
      <c r="E46" s="34">
        <v>5.3E-3</v>
      </c>
      <c r="F46" s="3">
        <f t="shared" si="8"/>
        <v>10.374696000000002</v>
      </c>
      <c r="G46" s="7">
        <f t="shared" si="18"/>
        <v>10.056840000000001</v>
      </c>
      <c r="H46" s="8">
        <f t="shared" si="2"/>
        <v>9.5408399999999993</v>
      </c>
      <c r="I46" s="4">
        <f t="shared" si="9"/>
        <v>0.3178560000000008</v>
      </c>
      <c r="J46" s="4">
        <f t="shared" si="10"/>
        <v>0.8338560000000026</v>
      </c>
      <c r="K46" s="4">
        <f t="shared" si="19"/>
        <v>0.19298400000000049</v>
      </c>
      <c r="L46" s="4">
        <f t="shared" si="20"/>
        <v>0.50626971428571588</v>
      </c>
      <c r="M46" s="3">
        <f t="shared" si="11"/>
        <v>10.249824000000002</v>
      </c>
      <c r="N46" s="3">
        <f t="shared" si="12"/>
        <v>10.047109714285716</v>
      </c>
      <c r="O46" s="30">
        <f t="shared" si="13"/>
        <v>-6.7999999999998296E-3</v>
      </c>
      <c r="P46" s="39">
        <f t="shared" si="13"/>
        <v>-2.6442857142857028E-2</v>
      </c>
      <c r="Q46" t="str">
        <f>B46</f>
        <v>ID, Twin Falls</v>
      </c>
      <c r="R46" s="26" t="str">
        <f t="shared" si="17"/>
        <v>ID, Twin Falls</v>
      </c>
      <c r="S46">
        <f t="shared" si="21"/>
        <v>1</v>
      </c>
      <c r="T46">
        <f t="shared" si="22"/>
        <v>1</v>
      </c>
      <c r="U46">
        <f t="shared" si="23"/>
        <v>1</v>
      </c>
    </row>
    <row r="47" spans="1:22" ht="33">
      <c r="A47" s="5">
        <f t="shared" si="0"/>
        <v>-8.3000000000000001E-3</v>
      </c>
      <c r="B47" s="2" t="s">
        <v>13</v>
      </c>
      <c r="C47" s="31">
        <v>-0.33</v>
      </c>
      <c r="D47" s="3">
        <v>10.32</v>
      </c>
      <c r="E47" s="34">
        <v>5.3E-3</v>
      </c>
      <c r="F47" s="3">
        <f t="shared" si="8"/>
        <v>10.374696000000002</v>
      </c>
      <c r="G47" s="7">
        <f t="shared" si="18"/>
        <v>10.056840000000001</v>
      </c>
      <c r="H47" s="8">
        <f t="shared" si="2"/>
        <v>9.5408399999999993</v>
      </c>
      <c r="I47" s="4">
        <f t="shared" si="9"/>
        <v>0.3178560000000008</v>
      </c>
      <c r="J47" s="4">
        <f t="shared" si="10"/>
        <v>0.8338560000000026</v>
      </c>
      <c r="K47" s="4">
        <f t="shared" si="19"/>
        <v>0.19298400000000049</v>
      </c>
      <c r="L47" s="4">
        <f t="shared" si="20"/>
        <v>0.50626971428571588</v>
      </c>
      <c r="M47" s="3">
        <f t="shared" si="11"/>
        <v>10.249824000000002</v>
      </c>
      <c r="N47" s="3">
        <f t="shared" si="12"/>
        <v>10.047109714285716</v>
      </c>
      <c r="O47" s="30">
        <f t="shared" si="13"/>
        <v>-6.7999999999998296E-3</v>
      </c>
      <c r="P47" s="39">
        <f t="shared" si="13"/>
        <v>-2.6442857142857028E-2</v>
      </c>
      <c r="Q47" t="str">
        <f>B47</f>
        <v>ID, Valley</v>
      </c>
      <c r="R47" s="26" t="str">
        <f t="shared" si="17"/>
        <v>ID, Valley</v>
      </c>
      <c r="S47">
        <f t="shared" si="21"/>
        <v>1</v>
      </c>
      <c r="T47">
        <f t="shared" si="22"/>
        <v>1</v>
      </c>
      <c r="U47">
        <f t="shared" si="23"/>
        <v>1</v>
      </c>
    </row>
    <row r="48" spans="1:22" ht="33">
      <c r="A48" s="5">
        <f t="shared" si="0"/>
        <v>-1.1600000000000001E-2</v>
      </c>
      <c r="B48" s="2" t="s">
        <v>59</v>
      </c>
      <c r="C48" s="31">
        <v>-0.66</v>
      </c>
      <c r="D48" s="3">
        <v>7.12</v>
      </c>
      <c r="E48" s="34">
        <v>4.1000000000000002E-2</v>
      </c>
      <c r="F48" s="3">
        <f t="shared" si="8"/>
        <v>7.4119199999999994</v>
      </c>
      <c r="G48" s="7">
        <f t="shared" si="18"/>
        <v>6.9384399999999999</v>
      </c>
      <c r="H48" s="8">
        <f t="shared" si="2"/>
        <v>6.5824400000000001</v>
      </c>
      <c r="I48" s="4">
        <f t="shared" si="9"/>
        <v>0.47347999999999946</v>
      </c>
      <c r="J48" s="4">
        <f t="shared" si="10"/>
        <v>0.82947999999999933</v>
      </c>
      <c r="K48" s="4">
        <f t="shared" si="19"/>
        <v>0.28746999999999967</v>
      </c>
      <c r="L48" s="4">
        <f t="shared" si="20"/>
        <v>0.50361285714285664</v>
      </c>
      <c r="M48" s="3">
        <f t="shared" si="11"/>
        <v>7.2259099999999998</v>
      </c>
      <c r="N48" s="3">
        <f t="shared" si="12"/>
        <v>7.0860528571428567</v>
      </c>
      <c r="O48" s="35">
        <f t="shared" si="13"/>
        <v>1.4874999999999961E-2</v>
      </c>
      <c r="P48" s="40">
        <f t="shared" si="13"/>
        <v>-4.7678571428572186E-3</v>
      </c>
      <c r="R48" s="26"/>
      <c r="S48">
        <f t="shared" si="21"/>
        <v>0</v>
      </c>
      <c r="T48">
        <f t="shared" si="22"/>
        <v>0</v>
      </c>
      <c r="U48">
        <f t="shared" si="23"/>
        <v>1</v>
      </c>
      <c r="V48" t="str">
        <f>B48</f>
        <v>ID, Washington</v>
      </c>
    </row>
    <row r="49" spans="1:22" ht="33">
      <c r="A49" s="5">
        <f t="shared" si="0"/>
        <v>-9.7000000000000003E-3</v>
      </c>
      <c r="B49" s="2" t="s">
        <v>60</v>
      </c>
      <c r="C49" s="31">
        <v>-0.47</v>
      </c>
      <c r="D49" s="3">
        <v>12.14</v>
      </c>
      <c r="E49" s="34">
        <v>7.1999999999999998E-3</v>
      </c>
      <c r="F49" s="3">
        <f t="shared" si="8"/>
        <v>12.227408000000002</v>
      </c>
      <c r="G49" s="7">
        <f t="shared" si="18"/>
        <v>11.830430000000002</v>
      </c>
      <c r="H49" s="8">
        <f t="shared" si="2"/>
        <v>11.22343</v>
      </c>
      <c r="I49" s="4">
        <f t="shared" si="9"/>
        <v>0.39697800000000072</v>
      </c>
      <c r="J49" s="4">
        <f t="shared" si="10"/>
        <v>1.0039780000000018</v>
      </c>
      <c r="K49" s="4">
        <f t="shared" si="19"/>
        <v>0.24102235714285761</v>
      </c>
      <c r="L49" s="4">
        <f t="shared" si="20"/>
        <v>0.60955807142857255</v>
      </c>
      <c r="M49" s="3">
        <f t="shared" si="11"/>
        <v>12.07145235714286</v>
      </c>
      <c r="N49" s="3">
        <f t="shared" si="12"/>
        <v>11.832988071428574</v>
      </c>
      <c r="O49" s="30">
        <f t="shared" si="13"/>
        <v>-5.6464285714283805E-3</v>
      </c>
      <c r="P49" s="39">
        <f t="shared" si="13"/>
        <v>-2.5289285714285584E-2</v>
      </c>
      <c r="R49" s="26" t="str">
        <f t="shared" si="17"/>
        <v>MT, Beaverhead</v>
      </c>
      <c r="S49">
        <f t="shared" si="21"/>
        <v>0</v>
      </c>
      <c r="T49">
        <f t="shared" si="22"/>
        <v>1</v>
      </c>
      <c r="U49">
        <f t="shared" si="23"/>
        <v>1</v>
      </c>
    </row>
    <row r="50" spans="1:22" ht="33">
      <c r="A50" s="5">
        <f t="shared" si="0"/>
        <v>-9.4999999999999998E-3</v>
      </c>
      <c r="B50" s="2" t="s">
        <v>61</v>
      </c>
      <c r="C50" s="31">
        <v>-0.45</v>
      </c>
      <c r="D50" s="3">
        <v>11.93</v>
      </c>
      <c r="E50" s="34">
        <v>5.1999999999999998E-3</v>
      </c>
      <c r="F50" s="3">
        <f t="shared" si="8"/>
        <v>11.992036000000001</v>
      </c>
      <c r="G50" s="7">
        <f t="shared" si="18"/>
        <v>11.625785</v>
      </c>
      <c r="H50" s="8">
        <f t="shared" si="2"/>
        <v>11.029285</v>
      </c>
      <c r="I50" s="4">
        <f t="shared" si="9"/>
        <v>0.3662510000000001</v>
      </c>
      <c r="J50" s="4">
        <f t="shared" si="10"/>
        <v>0.9627510000000008</v>
      </c>
      <c r="K50" s="4">
        <f t="shared" si="19"/>
        <v>0.22236667857142861</v>
      </c>
      <c r="L50" s="4">
        <f t="shared" si="20"/>
        <v>0.58452739285714328</v>
      </c>
      <c r="M50" s="3">
        <f t="shared" si="11"/>
        <v>11.84815167857143</v>
      </c>
      <c r="N50" s="3">
        <f t="shared" si="12"/>
        <v>11.613812392857144</v>
      </c>
      <c r="O50" s="30">
        <f t="shared" si="13"/>
        <v>-6.8607142857141585E-3</v>
      </c>
      <c r="P50" s="39">
        <f t="shared" si="13"/>
        <v>-2.6503571428571352E-2</v>
      </c>
      <c r="Q50" t="str">
        <f>B50</f>
        <v>MT, Broadwater</v>
      </c>
      <c r="R50" s="26" t="str">
        <f t="shared" si="17"/>
        <v>MT, Broadwater</v>
      </c>
      <c r="S50">
        <f t="shared" si="21"/>
        <v>1</v>
      </c>
      <c r="T50">
        <f t="shared" si="22"/>
        <v>1</v>
      </c>
      <c r="U50">
        <f t="shared" si="23"/>
        <v>1</v>
      </c>
    </row>
    <row r="51" spans="1:22" ht="33">
      <c r="A51" s="5">
        <f t="shared" si="0"/>
        <v>-9.4999999999999998E-3</v>
      </c>
      <c r="B51" s="2" t="s">
        <v>62</v>
      </c>
      <c r="C51" s="31">
        <v>-0.45</v>
      </c>
      <c r="D51" s="3">
        <v>11.83</v>
      </c>
      <c r="E51" s="34">
        <v>4.0999999999999995E-3</v>
      </c>
      <c r="F51" s="3">
        <f t="shared" si="8"/>
        <v>11.878503</v>
      </c>
      <c r="G51" s="7">
        <f t="shared" si="18"/>
        <v>11.528335</v>
      </c>
      <c r="H51" s="8">
        <f t="shared" si="2"/>
        <v>10.936835</v>
      </c>
      <c r="I51" s="4">
        <f t="shared" si="9"/>
        <v>0.35016800000000003</v>
      </c>
      <c r="J51" s="4">
        <f t="shared" si="10"/>
        <v>0.94166799999999995</v>
      </c>
      <c r="K51" s="4">
        <f t="shared" si="19"/>
        <v>0.21260200000000001</v>
      </c>
      <c r="L51" s="4">
        <f t="shared" si="20"/>
        <v>0.57172699999999987</v>
      </c>
      <c r="M51" s="3">
        <f t="shared" si="11"/>
        <v>11.740937000000001</v>
      </c>
      <c r="N51" s="3">
        <f t="shared" si="12"/>
        <v>11.508562</v>
      </c>
      <c r="O51" s="30">
        <f t="shared" si="13"/>
        <v>-7.5285714285713819E-3</v>
      </c>
      <c r="P51" s="39">
        <f t="shared" si="13"/>
        <v>-2.7171428571428617E-2</v>
      </c>
      <c r="Q51" t="str">
        <f>B51</f>
        <v>MT, Cascade</v>
      </c>
      <c r="R51" s="26" t="str">
        <f t="shared" si="17"/>
        <v>MT, Cascade</v>
      </c>
      <c r="S51">
        <f t="shared" si="21"/>
        <v>1</v>
      </c>
      <c r="T51">
        <f t="shared" si="22"/>
        <v>1</v>
      </c>
      <c r="U51">
        <f t="shared" si="23"/>
        <v>1</v>
      </c>
    </row>
    <row r="52" spans="1:22" ht="33">
      <c r="A52" s="5">
        <f t="shared" si="0"/>
        <v>-9.4999999999999998E-3</v>
      </c>
      <c r="B52" s="2" t="s">
        <v>63</v>
      </c>
      <c r="C52" s="31">
        <v>-0.45</v>
      </c>
      <c r="D52" s="3">
        <v>11.83</v>
      </c>
      <c r="E52" s="34">
        <v>4.1000000000000003E-3</v>
      </c>
      <c r="F52" s="3">
        <f t="shared" si="8"/>
        <v>11.878503</v>
      </c>
      <c r="G52" s="7">
        <f t="shared" si="18"/>
        <v>11.528335</v>
      </c>
      <c r="H52" s="8">
        <f t="shared" si="2"/>
        <v>10.936835</v>
      </c>
      <c r="I52" s="4">
        <f t="shared" si="9"/>
        <v>0.35016800000000003</v>
      </c>
      <c r="J52" s="4">
        <f t="shared" si="10"/>
        <v>0.94166799999999995</v>
      </c>
      <c r="K52" s="4">
        <f t="shared" si="19"/>
        <v>0.21260200000000001</v>
      </c>
      <c r="L52" s="4">
        <f t="shared" si="20"/>
        <v>0.57172699999999987</v>
      </c>
      <c r="M52" s="3">
        <f t="shared" si="11"/>
        <v>11.740937000000001</v>
      </c>
      <c r="N52" s="3">
        <f t="shared" si="12"/>
        <v>11.508562</v>
      </c>
      <c r="O52" s="30">
        <f t="shared" si="13"/>
        <v>-7.5285714285713819E-3</v>
      </c>
      <c r="P52" s="39">
        <f t="shared" si="13"/>
        <v>-2.7171428571428617E-2</v>
      </c>
      <c r="Q52" t="str">
        <f>B52</f>
        <v>MT, Chouteau</v>
      </c>
      <c r="R52" s="26" t="str">
        <f t="shared" si="17"/>
        <v>MT, Chouteau</v>
      </c>
      <c r="S52">
        <f t="shared" si="21"/>
        <v>1</v>
      </c>
      <c r="T52">
        <f t="shared" si="22"/>
        <v>1</v>
      </c>
      <c r="U52">
        <f t="shared" si="23"/>
        <v>1</v>
      </c>
    </row>
    <row r="53" spans="1:22" ht="33">
      <c r="A53" s="5">
        <f t="shared" si="0"/>
        <v>-9.4999999999999998E-3</v>
      </c>
      <c r="B53" s="2" t="s">
        <v>146</v>
      </c>
      <c r="C53" s="31">
        <v>-0.45</v>
      </c>
      <c r="D53" s="3">
        <v>11.83</v>
      </c>
      <c r="E53" s="34">
        <v>4.1999999999999997E-3</v>
      </c>
      <c r="F53" s="3">
        <f t="shared" si="8"/>
        <v>11.879686</v>
      </c>
      <c r="G53" s="7">
        <f t="shared" si="18"/>
        <v>11.528335</v>
      </c>
      <c r="H53" s="8">
        <f t="shared" si="2"/>
        <v>10.936835</v>
      </c>
      <c r="I53" s="4">
        <f t="shared" si="9"/>
        <v>0.3513509999999993</v>
      </c>
      <c r="J53" s="4">
        <f t="shared" si="10"/>
        <v>0.94285099999999922</v>
      </c>
      <c r="K53" s="4">
        <f t="shared" si="19"/>
        <v>0.2133202499999996</v>
      </c>
      <c r="L53" s="4">
        <f t="shared" si="20"/>
        <v>0.57244524999999946</v>
      </c>
      <c r="M53" s="3">
        <f t="shared" si="11"/>
        <v>11.741655249999999</v>
      </c>
      <c r="N53" s="3">
        <f t="shared" si="12"/>
        <v>11.50928025</v>
      </c>
      <c r="O53" s="30">
        <f t="shared" si="13"/>
        <v>-7.4678571428572248E-3</v>
      </c>
      <c r="P53" s="39">
        <f t="shared" si="13"/>
        <v>-2.7110714285714311E-2</v>
      </c>
      <c r="Q53" t="str">
        <f>B53</f>
        <v>MT, Deer Lodge</v>
      </c>
      <c r="R53" s="26" t="str">
        <f t="shared" si="17"/>
        <v>MT, Deer Lodge</v>
      </c>
      <c r="S53">
        <f t="shared" si="21"/>
        <v>1</v>
      </c>
      <c r="T53">
        <f t="shared" si="22"/>
        <v>1</v>
      </c>
      <c r="U53">
        <f t="shared" si="23"/>
        <v>1</v>
      </c>
    </row>
    <row r="54" spans="1:22" ht="33">
      <c r="A54" s="5">
        <f t="shared" si="0"/>
        <v>-1.1600000000000001E-2</v>
      </c>
      <c r="B54" s="2" t="s">
        <v>64</v>
      </c>
      <c r="C54" s="31">
        <v>-0.66</v>
      </c>
      <c r="D54" s="3">
        <v>9.26</v>
      </c>
      <c r="E54" s="34">
        <v>3.1E-2</v>
      </c>
      <c r="F54" s="3">
        <f t="shared" si="8"/>
        <v>9.5470599999999983</v>
      </c>
      <c r="G54" s="7">
        <f t="shared" si="18"/>
        <v>9.0238700000000005</v>
      </c>
      <c r="H54" s="8">
        <f t="shared" si="2"/>
        <v>8.5608699999999995</v>
      </c>
      <c r="I54" s="4">
        <f t="shared" si="9"/>
        <v>0.52318999999999782</v>
      </c>
      <c r="J54" s="4">
        <f t="shared" si="10"/>
        <v>0.98618999999999879</v>
      </c>
      <c r="K54" s="4">
        <f t="shared" si="19"/>
        <v>0.31765107142857013</v>
      </c>
      <c r="L54" s="4">
        <f t="shared" si="20"/>
        <v>0.59875821428571352</v>
      </c>
      <c r="M54" s="3">
        <f t="shared" si="11"/>
        <v>9.3415210714285699</v>
      </c>
      <c r="N54" s="3">
        <f t="shared" si="12"/>
        <v>9.1596282142857124</v>
      </c>
      <c r="O54" s="35">
        <f t="shared" si="13"/>
        <v>8.8035714285712875E-3</v>
      </c>
      <c r="P54" s="40">
        <f t="shared" si="13"/>
        <v>-1.0839285714285897E-2</v>
      </c>
      <c r="R54" s="26"/>
      <c r="S54">
        <f t="shared" si="21"/>
        <v>0</v>
      </c>
      <c r="T54">
        <f t="shared" si="22"/>
        <v>0</v>
      </c>
      <c r="U54">
        <f t="shared" si="23"/>
        <v>1</v>
      </c>
      <c r="V54" t="str">
        <f>B54</f>
        <v>MT, Flathead</v>
      </c>
    </row>
    <row r="55" spans="1:22" ht="33">
      <c r="A55" s="5">
        <f t="shared" si="0"/>
        <v>-9.4999999999999998E-3</v>
      </c>
      <c r="B55" s="2" t="s">
        <v>65</v>
      </c>
      <c r="C55" s="31">
        <v>-0.45</v>
      </c>
      <c r="D55" s="3">
        <v>11.85</v>
      </c>
      <c r="E55" s="34">
        <v>4.4999999999999997E-3</v>
      </c>
      <c r="F55" s="3">
        <f t="shared" si="8"/>
        <v>11.903324999999999</v>
      </c>
      <c r="G55" s="7">
        <f t="shared" si="18"/>
        <v>11.547825</v>
      </c>
      <c r="H55" s="8">
        <f t="shared" si="2"/>
        <v>10.955325</v>
      </c>
      <c r="I55" s="4">
        <f t="shared" si="9"/>
        <v>0.35549999999999926</v>
      </c>
      <c r="J55" s="4">
        <f t="shared" si="10"/>
        <v>0.94799999999999862</v>
      </c>
      <c r="K55" s="4">
        <f t="shared" si="19"/>
        <v>0.21583928571428526</v>
      </c>
      <c r="L55" s="4">
        <f t="shared" si="20"/>
        <v>0.57557142857142773</v>
      </c>
      <c r="M55" s="3">
        <f t="shared" si="11"/>
        <v>11.763664285714285</v>
      </c>
      <c r="N55" s="3">
        <f t="shared" si="12"/>
        <v>11.530896428571427</v>
      </c>
      <c r="O55" s="30">
        <f t="shared" si="13"/>
        <v>-7.2857142857143519E-3</v>
      </c>
      <c r="P55" s="39">
        <f t="shared" si="13"/>
        <v>-2.6928571428571489E-2</v>
      </c>
      <c r="Q55" t="str">
        <f>B55</f>
        <v>MT, Gallatin</v>
      </c>
      <c r="R55" s="26" t="str">
        <f t="shared" si="17"/>
        <v>MT, Gallatin</v>
      </c>
      <c r="S55">
        <f t="shared" si="21"/>
        <v>1</v>
      </c>
      <c r="T55">
        <f t="shared" si="22"/>
        <v>1</v>
      </c>
      <c r="U55">
        <f t="shared" si="23"/>
        <v>1</v>
      </c>
    </row>
    <row r="56" spans="1:22" ht="33">
      <c r="A56" s="5">
        <f t="shared" si="0"/>
        <v>-9.1999999999999998E-3</v>
      </c>
      <c r="B56" s="2" t="s">
        <v>66</v>
      </c>
      <c r="C56" s="31">
        <v>-0.42</v>
      </c>
      <c r="D56" s="3">
        <v>10.54</v>
      </c>
      <c r="E56" s="34">
        <v>3.2000000000000001E-2</v>
      </c>
      <c r="F56" s="3">
        <f t="shared" si="8"/>
        <v>10.877279999999999</v>
      </c>
      <c r="G56" s="7">
        <f t="shared" si="18"/>
        <v>10.271229999999999</v>
      </c>
      <c r="H56" s="8">
        <f t="shared" si="2"/>
        <v>9.7442299999999999</v>
      </c>
      <c r="I56" s="4">
        <f t="shared" si="9"/>
        <v>0.60604999999999976</v>
      </c>
      <c r="J56" s="4">
        <f t="shared" si="10"/>
        <v>1.133049999999999</v>
      </c>
      <c r="K56" s="4">
        <f t="shared" si="19"/>
        <v>0.36795892857142842</v>
      </c>
      <c r="L56" s="4">
        <f t="shared" si="20"/>
        <v>0.68792321428571368</v>
      </c>
      <c r="M56" s="3">
        <f t="shared" si="11"/>
        <v>10.639188928571429</v>
      </c>
      <c r="N56" s="3">
        <f t="shared" si="12"/>
        <v>10.432153214285714</v>
      </c>
      <c r="O56" s="35">
        <f t="shared" si="13"/>
        <v>9.4107142857143607E-3</v>
      </c>
      <c r="P56" s="40">
        <f t="shared" si="13"/>
        <v>-1.0232142857142797E-2</v>
      </c>
      <c r="R56" s="26"/>
      <c r="S56">
        <f t="shared" si="21"/>
        <v>0</v>
      </c>
      <c r="T56">
        <f t="shared" si="22"/>
        <v>0</v>
      </c>
      <c r="U56">
        <f t="shared" si="23"/>
        <v>1</v>
      </c>
      <c r="V56" t="str">
        <f>B56</f>
        <v xml:space="preserve">MT, Glacier </v>
      </c>
    </row>
    <row r="57" spans="1:22" ht="33">
      <c r="A57" s="5">
        <f t="shared" si="0"/>
        <v>-9.4999999999999998E-3</v>
      </c>
      <c r="B57" s="2" t="s">
        <v>14</v>
      </c>
      <c r="C57" s="31">
        <v>-0.45</v>
      </c>
      <c r="D57" s="3">
        <v>11.83</v>
      </c>
      <c r="E57" s="34">
        <v>4.0999999999999995E-3</v>
      </c>
      <c r="F57" s="3">
        <f t="shared" si="8"/>
        <v>11.878503</v>
      </c>
      <c r="G57" s="7">
        <f t="shared" si="18"/>
        <v>11.528335</v>
      </c>
      <c r="H57" s="8">
        <f t="shared" si="2"/>
        <v>10.936835</v>
      </c>
      <c r="I57" s="4">
        <f t="shared" si="9"/>
        <v>0.35016800000000003</v>
      </c>
      <c r="J57" s="4">
        <f t="shared" si="10"/>
        <v>0.94166799999999995</v>
      </c>
      <c r="K57" s="4">
        <f t="shared" si="19"/>
        <v>0.21260200000000001</v>
      </c>
      <c r="L57" s="4">
        <f t="shared" si="20"/>
        <v>0.57172699999999987</v>
      </c>
      <c r="M57" s="3">
        <f t="shared" si="11"/>
        <v>11.740937000000001</v>
      </c>
      <c r="N57" s="3">
        <f t="shared" si="12"/>
        <v>11.508562</v>
      </c>
      <c r="O57" s="30">
        <f t="shared" si="13"/>
        <v>-7.5285714285713819E-3</v>
      </c>
      <c r="P57" s="39">
        <f t="shared" si="13"/>
        <v>-2.7171428571428617E-2</v>
      </c>
      <c r="Q57" t="str">
        <f>B57</f>
        <v>MT, Granite</v>
      </c>
      <c r="R57" s="26" t="str">
        <f t="shared" si="17"/>
        <v>MT, Granite</v>
      </c>
      <c r="S57">
        <f t="shared" si="21"/>
        <v>1</v>
      </c>
      <c r="T57">
        <f t="shared" si="22"/>
        <v>1</v>
      </c>
      <c r="U57">
        <f t="shared" si="23"/>
        <v>1</v>
      </c>
    </row>
    <row r="58" spans="1:22" ht="33">
      <c r="A58" s="5">
        <f t="shared" si="0"/>
        <v>-0.01</v>
      </c>
      <c r="B58" s="2" t="s">
        <v>15</v>
      </c>
      <c r="C58" s="31">
        <v>-0.5</v>
      </c>
      <c r="D58" s="3">
        <v>12.67</v>
      </c>
      <c r="E58" s="34">
        <v>1.2E-2</v>
      </c>
      <c r="F58" s="3">
        <f t="shared" si="8"/>
        <v>12.822039999999999</v>
      </c>
      <c r="G58" s="7">
        <f t="shared" si="18"/>
        <v>12.346915000000001</v>
      </c>
      <c r="H58" s="8">
        <f t="shared" si="2"/>
        <v>11.713414999999999</v>
      </c>
      <c r="I58" s="4">
        <f t="shared" si="9"/>
        <v>0.47512499999999847</v>
      </c>
      <c r="J58" s="4">
        <f t="shared" si="10"/>
        <v>1.108625</v>
      </c>
      <c r="K58" s="4">
        <f t="shared" si="19"/>
        <v>0.28846874999999905</v>
      </c>
      <c r="L58" s="4">
        <f t="shared" si="20"/>
        <v>0.67309375000000005</v>
      </c>
      <c r="M58" s="3">
        <f t="shared" si="11"/>
        <v>12.635383750000001</v>
      </c>
      <c r="N58" s="3">
        <f t="shared" si="12"/>
        <v>12.386508749999999</v>
      </c>
      <c r="O58" s="30">
        <f t="shared" si="13"/>
        <v>-2.7321428571427881E-3</v>
      </c>
      <c r="P58" s="40">
        <f t="shared" si="13"/>
        <v>-2.2375000000000068E-2</v>
      </c>
      <c r="R58" s="26"/>
      <c r="S58">
        <f t="shared" si="21"/>
        <v>0</v>
      </c>
      <c r="T58">
        <f t="shared" si="22"/>
        <v>0</v>
      </c>
      <c r="U58">
        <f t="shared" si="23"/>
        <v>1</v>
      </c>
    </row>
    <row r="59" spans="1:22" ht="33">
      <c r="A59" s="5">
        <f t="shared" si="0"/>
        <v>-9.3999999999999986E-3</v>
      </c>
      <c r="B59" s="2" t="s">
        <v>16</v>
      </c>
      <c r="C59" s="31">
        <v>-0.44</v>
      </c>
      <c r="D59" s="3">
        <v>6.79</v>
      </c>
      <c r="E59" s="34">
        <v>3.6999999999999998E-2</v>
      </c>
      <c r="F59" s="3">
        <f t="shared" si="8"/>
        <v>7.0412299999999997</v>
      </c>
      <c r="G59" s="7">
        <f t="shared" si="18"/>
        <v>6.6168550000000002</v>
      </c>
      <c r="H59" s="8">
        <f t="shared" si="2"/>
        <v>6.277355</v>
      </c>
      <c r="I59" s="4">
        <f t="shared" si="9"/>
        <v>0.4243749999999995</v>
      </c>
      <c r="J59" s="4">
        <f t="shared" si="10"/>
        <v>0.76387499999999964</v>
      </c>
      <c r="K59" s="4">
        <f t="shared" si="19"/>
        <v>0.2576562499999997</v>
      </c>
      <c r="L59" s="4">
        <f t="shared" si="20"/>
        <v>0.46378124999999976</v>
      </c>
      <c r="M59" s="3">
        <f t="shared" si="11"/>
        <v>6.8745112499999994</v>
      </c>
      <c r="N59" s="3">
        <f t="shared" si="12"/>
        <v>6.7411362499999994</v>
      </c>
      <c r="O59" s="35">
        <f t="shared" si="13"/>
        <v>1.2446428571428478E-2</v>
      </c>
      <c r="P59" s="40">
        <f t="shared" si="13"/>
        <v>-7.1964285714286669E-3</v>
      </c>
      <c r="R59" s="26"/>
      <c r="S59">
        <f t="shared" si="21"/>
        <v>0</v>
      </c>
      <c r="T59">
        <f t="shared" si="22"/>
        <v>0</v>
      </c>
      <c r="U59">
        <f t="shared" si="23"/>
        <v>1</v>
      </c>
      <c r="V59" t="str">
        <f>B59</f>
        <v>MT, Lake</v>
      </c>
    </row>
    <row r="60" spans="1:22" ht="33">
      <c r="A60" s="5">
        <f t="shared" si="0"/>
        <v>-9.4999999999999998E-3</v>
      </c>
      <c r="B60" s="2" t="s">
        <v>67</v>
      </c>
      <c r="C60" s="31">
        <v>-0.45</v>
      </c>
      <c r="D60" s="3">
        <v>11.85</v>
      </c>
      <c r="E60" s="34">
        <v>4.4000000000000003E-3</v>
      </c>
      <c r="F60" s="3">
        <f t="shared" si="8"/>
        <v>11.902139999999999</v>
      </c>
      <c r="G60" s="7">
        <f t="shared" si="18"/>
        <v>11.547825</v>
      </c>
      <c r="H60" s="8">
        <f t="shared" si="2"/>
        <v>10.955325</v>
      </c>
      <c r="I60" s="4">
        <f t="shared" si="9"/>
        <v>0.35431499999999971</v>
      </c>
      <c r="J60" s="4">
        <f t="shared" si="10"/>
        <v>0.94681499999999907</v>
      </c>
      <c r="K60" s="4">
        <f t="shared" si="19"/>
        <v>0.21511982142857125</v>
      </c>
      <c r="L60" s="4">
        <f t="shared" si="20"/>
        <v>0.57485196428571372</v>
      </c>
      <c r="M60" s="3">
        <f t="shared" si="11"/>
        <v>11.762944821428571</v>
      </c>
      <c r="N60" s="3">
        <f t="shared" si="12"/>
        <v>11.530176964285713</v>
      </c>
      <c r="O60" s="30">
        <f t="shared" si="13"/>
        <v>-7.3464285714286148E-3</v>
      </c>
      <c r="P60" s="39">
        <f t="shared" si="13"/>
        <v>-2.6989285714285754E-2</v>
      </c>
      <c r="Q60" t="str">
        <f>B60</f>
        <v>MT, Lewis And Clark</v>
      </c>
      <c r="R60" s="26" t="str">
        <f t="shared" si="17"/>
        <v>MT, Lewis And Clark</v>
      </c>
      <c r="S60">
        <f t="shared" si="21"/>
        <v>1</v>
      </c>
      <c r="T60">
        <f t="shared" si="22"/>
        <v>1</v>
      </c>
      <c r="U60">
        <f t="shared" si="23"/>
        <v>1</v>
      </c>
    </row>
    <row r="61" spans="1:22" ht="33">
      <c r="A61" s="5">
        <f t="shared" si="0"/>
        <v>-9.5999999999999992E-3</v>
      </c>
      <c r="B61" s="2" t="s">
        <v>68</v>
      </c>
      <c r="C61" s="31">
        <v>-0.46</v>
      </c>
      <c r="D61" s="3">
        <v>9.35</v>
      </c>
      <c r="E61" s="34">
        <v>2.5000000000000001E-2</v>
      </c>
      <c r="F61" s="3">
        <f t="shared" si="8"/>
        <v>9.5837499999999984</v>
      </c>
      <c r="G61" s="7">
        <f t="shared" si="18"/>
        <v>9.1115750000000002</v>
      </c>
      <c r="H61" s="8">
        <f t="shared" si="2"/>
        <v>8.6440749999999991</v>
      </c>
      <c r="I61" s="4">
        <f t="shared" si="9"/>
        <v>0.47217499999999824</v>
      </c>
      <c r="J61" s="4">
        <f t="shared" si="10"/>
        <v>0.93967499999999937</v>
      </c>
      <c r="K61" s="4">
        <f t="shared" si="19"/>
        <v>0.28667767857142751</v>
      </c>
      <c r="L61" s="4">
        <f t="shared" si="20"/>
        <v>0.57051696428571397</v>
      </c>
      <c r="M61" s="3">
        <f t="shared" si="11"/>
        <v>9.3982526785714278</v>
      </c>
      <c r="N61" s="3">
        <f t="shared" si="12"/>
        <v>9.214591964285713</v>
      </c>
      <c r="O61" s="35">
        <f t="shared" si="13"/>
        <v>5.1607142857142373E-3</v>
      </c>
      <c r="P61" s="40">
        <f t="shared" si="13"/>
        <v>-1.4482142857142954E-2</v>
      </c>
      <c r="R61" s="26"/>
      <c r="S61">
        <f t="shared" si="21"/>
        <v>0</v>
      </c>
      <c r="T61">
        <f t="shared" si="22"/>
        <v>0</v>
      </c>
      <c r="U61">
        <f t="shared" si="23"/>
        <v>1</v>
      </c>
    </row>
    <row r="62" spans="1:22" ht="33">
      <c r="A62" s="5">
        <f t="shared" si="0"/>
        <v>-9.8999999999999991E-3</v>
      </c>
      <c r="B62" s="2" t="s">
        <v>69</v>
      </c>
      <c r="C62" s="31">
        <v>-0.49</v>
      </c>
      <c r="D62" s="3">
        <v>12.42</v>
      </c>
      <c r="E62" s="34">
        <v>0.01</v>
      </c>
      <c r="F62" s="3">
        <f t="shared" si="8"/>
        <v>12.5442</v>
      </c>
      <c r="G62" s="7">
        <f t="shared" si="18"/>
        <v>12.103290000000001</v>
      </c>
      <c r="H62" s="8">
        <f t="shared" si="2"/>
        <v>11.482289999999999</v>
      </c>
      <c r="I62" s="4">
        <f t="shared" si="9"/>
        <v>0.4409099999999988</v>
      </c>
      <c r="J62" s="4">
        <f t="shared" si="10"/>
        <v>1.061910000000001</v>
      </c>
      <c r="K62" s="4">
        <f t="shared" si="19"/>
        <v>0.26769535714285642</v>
      </c>
      <c r="L62" s="4">
        <f t="shared" si="20"/>
        <v>0.644731071428572</v>
      </c>
      <c r="M62" s="3">
        <f t="shared" si="11"/>
        <v>12.370985357142857</v>
      </c>
      <c r="N62" s="3">
        <f t="shared" si="12"/>
        <v>12.127021071428571</v>
      </c>
      <c r="O62" s="30">
        <f t="shared" si="13"/>
        <v>-3.9464285714285981E-3</v>
      </c>
      <c r="P62" s="39">
        <f t="shared" si="13"/>
        <v>-2.3589285714285771E-2</v>
      </c>
      <c r="R62" s="26" t="str">
        <f t="shared" si="17"/>
        <v>MT, Madison</v>
      </c>
      <c r="S62">
        <f t="shared" si="21"/>
        <v>0</v>
      </c>
      <c r="T62">
        <f t="shared" si="22"/>
        <v>1</v>
      </c>
      <c r="U62">
        <f t="shared" si="23"/>
        <v>1</v>
      </c>
    </row>
    <row r="63" spans="1:22" ht="33">
      <c r="A63" s="5">
        <f t="shared" si="0"/>
        <v>-9.4999999999999998E-3</v>
      </c>
      <c r="B63" s="2" t="s">
        <v>70</v>
      </c>
      <c r="C63" s="31">
        <v>-0.45</v>
      </c>
      <c r="D63" s="3">
        <v>11.83</v>
      </c>
      <c r="E63" s="34">
        <v>4.0999999999999995E-3</v>
      </c>
      <c r="F63" s="3">
        <f t="shared" si="8"/>
        <v>11.878503</v>
      </c>
      <c r="G63" s="7">
        <f t="shared" si="18"/>
        <v>11.528335</v>
      </c>
      <c r="H63" s="8">
        <f t="shared" si="2"/>
        <v>10.936835</v>
      </c>
      <c r="I63" s="4">
        <f t="shared" si="9"/>
        <v>0.35016800000000003</v>
      </c>
      <c r="J63" s="4">
        <f t="shared" si="10"/>
        <v>0.94166799999999995</v>
      </c>
      <c r="K63" s="4">
        <f t="shared" si="19"/>
        <v>0.21260200000000001</v>
      </c>
      <c r="L63" s="4">
        <f t="shared" si="20"/>
        <v>0.57172699999999987</v>
      </c>
      <c r="M63" s="3">
        <f t="shared" si="11"/>
        <v>11.740937000000001</v>
      </c>
      <c r="N63" s="3">
        <f t="shared" si="12"/>
        <v>11.508562</v>
      </c>
      <c r="O63" s="30">
        <f t="shared" si="13"/>
        <v>-7.5285714285713819E-3</v>
      </c>
      <c r="P63" s="39">
        <f t="shared" si="13"/>
        <v>-2.7171428571428617E-2</v>
      </c>
      <c r="Q63" t="str">
        <f>B63</f>
        <v>MT, Meagher</v>
      </c>
      <c r="R63" s="26" t="str">
        <f t="shared" si="17"/>
        <v>MT, Meagher</v>
      </c>
      <c r="S63">
        <f t="shared" si="21"/>
        <v>1</v>
      </c>
      <c r="T63">
        <f t="shared" si="22"/>
        <v>1</v>
      </c>
      <c r="U63">
        <f t="shared" si="23"/>
        <v>1</v>
      </c>
    </row>
    <row r="64" spans="1:22" ht="33">
      <c r="A64" s="5">
        <f t="shared" si="0"/>
        <v>-9.219999999999999E-3</v>
      </c>
      <c r="B64" s="2" t="s">
        <v>71</v>
      </c>
      <c r="C64" s="31">
        <v>-0.42199999999999999</v>
      </c>
      <c r="D64" s="3">
        <v>11.66</v>
      </c>
      <c r="E64" s="34">
        <v>7.7000000000000002E-3</v>
      </c>
      <c r="F64" s="3">
        <f t="shared" si="8"/>
        <v>11.749782</v>
      </c>
      <c r="G64" s="7">
        <f t="shared" si="18"/>
        <v>11.362670000000001</v>
      </c>
      <c r="H64" s="8">
        <f t="shared" si="2"/>
        <v>10.779669999999999</v>
      </c>
      <c r="I64" s="4">
        <f t="shared" si="9"/>
        <v>0.38711199999999835</v>
      </c>
      <c r="J64" s="4">
        <f t="shared" si="10"/>
        <v>0.97011200000000031</v>
      </c>
      <c r="K64" s="4">
        <f t="shared" si="19"/>
        <v>0.23503228571428472</v>
      </c>
      <c r="L64" s="4">
        <f t="shared" si="20"/>
        <v>0.58899657142857165</v>
      </c>
      <c r="M64" s="3">
        <f t="shared" si="11"/>
        <v>11.597702285714286</v>
      </c>
      <c r="N64" s="3">
        <f t="shared" si="12"/>
        <v>11.368666571428571</v>
      </c>
      <c r="O64" s="30">
        <f t="shared" si="13"/>
        <v>-5.3428571428571336E-3</v>
      </c>
      <c r="P64" s="39">
        <f t="shared" si="13"/>
        <v>-2.4985714285714309E-2</v>
      </c>
      <c r="R64" s="26" t="str">
        <f t="shared" si="17"/>
        <v>MT, Mineral</v>
      </c>
      <c r="S64">
        <f t="shared" si="21"/>
        <v>0</v>
      </c>
      <c r="T64">
        <f t="shared" si="22"/>
        <v>1</v>
      </c>
      <c r="U64">
        <f t="shared" si="23"/>
        <v>1</v>
      </c>
    </row>
    <row r="65" spans="1:22" ht="33">
      <c r="A65" s="5">
        <f t="shared" si="0"/>
        <v>-9.0999999999999987E-3</v>
      </c>
      <c r="B65" s="2" t="s">
        <v>72</v>
      </c>
      <c r="C65" s="31">
        <v>-0.41</v>
      </c>
      <c r="D65" s="3">
        <v>11.59</v>
      </c>
      <c r="E65" s="34">
        <v>9.1999999999999998E-3</v>
      </c>
      <c r="F65" s="3">
        <f t="shared" si="8"/>
        <v>11.696628</v>
      </c>
      <c r="G65" s="7">
        <f t="shared" si="18"/>
        <v>11.294455000000001</v>
      </c>
      <c r="H65" s="8">
        <f t="shared" si="2"/>
        <v>10.714955</v>
      </c>
      <c r="I65" s="4">
        <f t="shared" si="9"/>
        <v>0.40217299999999945</v>
      </c>
      <c r="J65" s="4">
        <f t="shared" si="10"/>
        <v>0.98167300000000068</v>
      </c>
      <c r="K65" s="4">
        <f t="shared" si="19"/>
        <v>0.24417646428571393</v>
      </c>
      <c r="L65" s="4">
        <f t="shared" si="20"/>
        <v>0.5960157500000004</v>
      </c>
      <c r="M65" s="3">
        <f t="shared" si="11"/>
        <v>11.538631464285714</v>
      </c>
      <c r="N65" s="3">
        <f t="shared" si="12"/>
        <v>11.310970750000001</v>
      </c>
      <c r="O65" s="30">
        <f t="shared" si="13"/>
        <v>-4.432142857142835E-3</v>
      </c>
      <c r="P65" s="39">
        <f t="shared" si="13"/>
        <v>-2.4074999999999906E-2</v>
      </c>
      <c r="R65" s="26" t="str">
        <f t="shared" si="17"/>
        <v>MT, Missoula</v>
      </c>
      <c r="S65">
        <f t="shared" si="21"/>
        <v>0</v>
      </c>
      <c r="T65">
        <f t="shared" si="22"/>
        <v>1</v>
      </c>
      <c r="U65">
        <f t="shared" si="23"/>
        <v>1</v>
      </c>
    </row>
    <row r="66" spans="1:22" ht="33">
      <c r="A66" s="5">
        <f t="shared" si="0"/>
        <v>-9.4999999999999998E-3</v>
      </c>
      <c r="B66" s="2" t="s">
        <v>73</v>
      </c>
      <c r="C66" s="31">
        <v>-0.45</v>
      </c>
      <c r="D66" s="3">
        <v>11.83</v>
      </c>
      <c r="E66" s="34">
        <v>4.0999999999999995E-3</v>
      </c>
      <c r="F66" s="3">
        <f t="shared" si="8"/>
        <v>11.878503</v>
      </c>
      <c r="G66" s="7">
        <f t="shared" si="18"/>
        <v>11.528335</v>
      </c>
      <c r="H66" s="8">
        <f t="shared" si="2"/>
        <v>10.936835</v>
      </c>
      <c r="I66" s="4">
        <f t="shared" si="9"/>
        <v>0.35016800000000003</v>
      </c>
      <c r="J66" s="4">
        <f t="shared" si="10"/>
        <v>0.94166799999999995</v>
      </c>
      <c r="K66" s="4">
        <f t="shared" si="19"/>
        <v>0.21260200000000001</v>
      </c>
      <c r="L66" s="4">
        <f t="shared" si="20"/>
        <v>0.57172699999999987</v>
      </c>
      <c r="M66" s="3">
        <f t="shared" si="11"/>
        <v>11.740937000000001</v>
      </c>
      <c r="N66" s="3">
        <f t="shared" si="12"/>
        <v>11.508562</v>
      </c>
      <c r="O66" s="30">
        <f t="shared" si="13"/>
        <v>-7.5285714285713819E-3</v>
      </c>
      <c r="P66" s="39">
        <f t="shared" si="13"/>
        <v>-2.7171428571428617E-2</v>
      </c>
      <c r="Q66" t="str">
        <f>B66</f>
        <v xml:space="preserve">MT, Park </v>
      </c>
      <c r="R66" s="26" t="str">
        <f t="shared" si="17"/>
        <v xml:space="preserve">MT, Park </v>
      </c>
      <c r="S66">
        <f t="shared" si="21"/>
        <v>1</v>
      </c>
      <c r="T66">
        <f t="shared" si="22"/>
        <v>1</v>
      </c>
      <c r="U66">
        <f t="shared" si="23"/>
        <v>1</v>
      </c>
    </row>
    <row r="67" spans="1:22" ht="33">
      <c r="A67" s="5">
        <f t="shared" si="0"/>
        <v>-9.3999999999999986E-3</v>
      </c>
      <c r="B67" s="2" t="s">
        <v>74</v>
      </c>
      <c r="C67" s="31">
        <v>-0.44</v>
      </c>
      <c r="D67" s="3">
        <v>11.56</v>
      </c>
      <c r="E67" s="34">
        <v>9.4000000000000004E-3</v>
      </c>
      <c r="F67" s="3">
        <f t="shared" si="8"/>
        <v>11.668664000000001</v>
      </c>
      <c r="G67" s="7">
        <f t="shared" si="18"/>
        <v>11.265220000000001</v>
      </c>
      <c r="H67" s="8">
        <f t="shared" si="2"/>
        <v>10.68722</v>
      </c>
      <c r="I67" s="4">
        <f t="shared" si="9"/>
        <v>0.40344400000000036</v>
      </c>
      <c r="J67" s="4">
        <f t="shared" si="10"/>
        <v>0.98144400000000154</v>
      </c>
      <c r="K67" s="4">
        <f t="shared" si="19"/>
        <v>0.24494814285714309</v>
      </c>
      <c r="L67" s="4">
        <f t="shared" si="20"/>
        <v>0.5958767142857152</v>
      </c>
      <c r="M67" s="3">
        <f t="shared" si="11"/>
        <v>11.510168142857145</v>
      </c>
      <c r="N67" s="3">
        <f t="shared" si="12"/>
        <v>11.283096714285715</v>
      </c>
      <c r="O67" s="30">
        <f t="shared" si="13"/>
        <v>-4.310714285714147E-3</v>
      </c>
      <c r="P67" s="39">
        <f t="shared" si="13"/>
        <v>-2.3953571428571366E-2</v>
      </c>
      <c r="R67" s="26" t="str">
        <f t="shared" si="17"/>
        <v>MT, Pondera</v>
      </c>
      <c r="S67">
        <f t="shared" si="21"/>
        <v>0</v>
      </c>
      <c r="T67">
        <f t="shared" si="22"/>
        <v>1</v>
      </c>
      <c r="U67">
        <f t="shared" si="23"/>
        <v>1</v>
      </c>
    </row>
    <row r="68" spans="1:22" ht="33">
      <c r="A68" s="5">
        <f t="shared" si="0"/>
        <v>-9.7000000000000003E-3</v>
      </c>
      <c r="B68" s="2" t="s">
        <v>75</v>
      </c>
      <c r="C68" s="31">
        <v>-0.47</v>
      </c>
      <c r="D68" s="3">
        <v>12.36</v>
      </c>
      <c r="E68" s="34">
        <v>1.2E-2</v>
      </c>
      <c r="F68" s="3">
        <f t="shared" si="8"/>
        <v>12.508319999999999</v>
      </c>
      <c r="G68" s="7">
        <f t="shared" si="18"/>
        <v>12.04482</v>
      </c>
      <c r="H68" s="8">
        <f t="shared" si="2"/>
        <v>11.426819999999999</v>
      </c>
      <c r="I68" s="4">
        <f t="shared" si="9"/>
        <v>0.4634999999999998</v>
      </c>
      <c r="J68" s="4">
        <f t="shared" si="10"/>
        <v>1.0815000000000001</v>
      </c>
      <c r="K68" s="4">
        <f t="shared" si="19"/>
        <v>0.28141071428571413</v>
      </c>
      <c r="L68" s="4">
        <f t="shared" si="20"/>
        <v>0.65662500000000001</v>
      </c>
      <c r="M68" s="3">
        <f t="shared" si="11"/>
        <v>12.326230714285714</v>
      </c>
      <c r="N68" s="3">
        <f t="shared" si="12"/>
        <v>12.083444999999999</v>
      </c>
      <c r="O68" s="30">
        <f t="shared" si="13"/>
        <v>-2.7321428571428401E-3</v>
      </c>
      <c r="P68" s="40">
        <f t="shared" si="13"/>
        <v>-2.2375000000000009E-2</v>
      </c>
      <c r="R68" s="26"/>
      <c r="S68">
        <f t="shared" si="21"/>
        <v>0</v>
      </c>
      <c r="T68">
        <f t="shared" si="22"/>
        <v>0</v>
      </c>
      <c r="U68">
        <f t="shared" si="23"/>
        <v>1</v>
      </c>
    </row>
    <row r="69" spans="1:22" ht="33">
      <c r="A69" s="5">
        <f t="shared" ref="A69:A118" si="24">(C69-0.5)/100</f>
        <v>-9.3999999999999986E-3</v>
      </c>
      <c r="B69" s="2" t="s">
        <v>76</v>
      </c>
      <c r="C69" s="31">
        <v>-0.44</v>
      </c>
      <c r="D69" s="3">
        <v>10.74</v>
      </c>
      <c r="E69" s="34">
        <v>1.7999999999999999E-2</v>
      </c>
      <c r="F69" s="3">
        <f t="shared" si="8"/>
        <v>10.93332</v>
      </c>
      <c r="G69" s="7">
        <f t="shared" ref="G69:G100" si="25">(1+$G$1)*D69</f>
        <v>10.46613</v>
      </c>
      <c r="H69" s="8">
        <f t="shared" ref="H69:H112" si="26">(1+$H$1)*$D69</f>
        <v>9.9291300000000007</v>
      </c>
      <c r="I69" s="4">
        <f t="shared" si="9"/>
        <v>0.46719000000000044</v>
      </c>
      <c r="J69" s="4">
        <f t="shared" si="10"/>
        <v>1.0041899999999995</v>
      </c>
      <c r="K69" s="4">
        <f t="shared" ref="K69:K100" si="27">I69*$L$2/$L$1</f>
        <v>0.28365107142857171</v>
      </c>
      <c r="L69" s="4">
        <f t="shared" ref="L69:L100" si="28">J69*$L$2/$L$1</f>
        <v>0.60968678571428536</v>
      </c>
      <c r="M69" s="3">
        <f t="shared" si="11"/>
        <v>10.749781071428572</v>
      </c>
      <c r="N69" s="3">
        <f t="shared" si="12"/>
        <v>10.538816785714285</v>
      </c>
      <c r="O69" s="30">
        <f t="shared" si="13"/>
        <v>9.1071428571431687E-4</v>
      </c>
      <c r="P69" s="40">
        <f t="shared" ref="O69:P105" si="29">(N69-$D69)/$D69</f>
        <v>-1.8732142857142909E-2</v>
      </c>
      <c r="R69" s="26"/>
      <c r="S69">
        <f t="shared" ref="S69:S100" si="30">IF(ISTEXT(Q69),1,0)</f>
        <v>0</v>
      </c>
      <c r="T69">
        <f t="shared" ref="T69:T100" si="31">IF(ISTEXT(R69),1,0)</f>
        <v>0</v>
      </c>
      <c r="U69">
        <f t="shared" ref="U69:U100" si="32">IF(ISTEXT(B69),1,0)</f>
        <v>1</v>
      </c>
    </row>
    <row r="70" spans="1:22" ht="33">
      <c r="A70" s="5">
        <f t="shared" si="24"/>
        <v>-8.1000000000000013E-3</v>
      </c>
      <c r="B70" s="2" t="s">
        <v>77</v>
      </c>
      <c r="C70" s="31">
        <v>-0.31</v>
      </c>
      <c r="D70" s="3">
        <v>10</v>
      </c>
      <c r="E70" s="34">
        <v>1.6E-2</v>
      </c>
      <c r="F70" s="3">
        <f t="shared" ref="F70:F133" si="33">(1+E70)*D70</f>
        <v>10.16</v>
      </c>
      <c r="G70" s="7">
        <f t="shared" si="25"/>
        <v>9.745000000000001</v>
      </c>
      <c r="H70" s="8">
        <f t="shared" si="26"/>
        <v>9.2449999999999992</v>
      </c>
      <c r="I70" s="4">
        <f t="shared" ref="I70:I133" si="34">$F70-G70</f>
        <v>0.41499999999999915</v>
      </c>
      <c r="J70" s="4">
        <f t="shared" ref="J70:J133" si="35">$F70-H70</f>
        <v>0.91500000000000092</v>
      </c>
      <c r="K70" s="4">
        <f t="shared" si="27"/>
        <v>0.2519642857142852</v>
      </c>
      <c r="L70" s="4">
        <f t="shared" si="28"/>
        <v>0.5555357142857148</v>
      </c>
      <c r="M70" s="3">
        <f t="shared" ref="M70:M133" si="36">G70+K70</f>
        <v>9.9969642857142862</v>
      </c>
      <c r="N70" s="3">
        <f t="shared" ref="N70:N133" si="37">H70+L70</f>
        <v>9.8005357142857132</v>
      </c>
      <c r="O70" s="30">
        <f t="shared" si="13"/>
        <v>-3.0357142857138084E-4</v>
      </c>
      <c r="P70" s="40">
        <f t="shared" si="29"/>
        <v>-1.9946428571428677E-2</v>
      </c>
      <c r="R70" s="26"/>
      <c r="S70">
        <f t="shared" si="30"/>
        <v>0</v>
      </c>
      <c r="T70">
        <f t="shared" si="31"/>
        <v>0</v>
      </c>
      <c r="U70">
        <f t="shared" si="32"/>
        <v>1</v>
      </c>
    </row>
    <row r="71" spans="1:22" ht="33">
      <c r="A71" s="5">
        <f t="shared" si="24"/>
        <v>-9.4999999999999998E-3</v>
      </c>
      <c r="B71" s="2" t="s">
        <v>78</v>
      </c>
      <c r="C71" s="31">
        <v>-0.45</v>
      </c>
      <c r="D71" s="3">
        <v>11.85</v>
      </c>
      <c r="E71" s="34">
        <v>4.4000000000000003E-3</v>
      </c>
      <c r="F71" s="3">
        <f t="shared" si="33"/>
        <v>11.902139999999999</v>
      </c>
      <c r="G71" s="7">
        <f t="shared" si="25"/>
        <v>11.547825</v>
      </c>
      <c r="H71" s="8">
        <f t="shared" si="26"/>
        <v>10.955325</v>
      </c>
      <c r="I71" s="4">
        <f t="shared" si="34"/>
        <v>0.35431499999999971</v>
      </c>
      <c r="J71" s="4">
        <f t="shared" si="35"/>
        <v>0.94681499999999907</v>
      </c>
      <c r="K71" s="4">
        <f t="shared" si="27"/>
        <v>0.21511982142857125</v>
      </c>
      <c r="L71" s="4">
        <f t="shared" si="28"/>
        <v>0.57485196428571372</v>
      </c>
      <c r="M71" s="3">
        <f t="shared" si="36"/>
        <v>11.762944821428571</v>
      </c>
      <c r="N71" s="3">
        <f t="shared" si="37"/>
        <v>11.530176964285713</v>
      </c>
      <c r="O71" s="30">
        <f t="shared" si="29"/>
        <v>-7.3464285714286148E-3</v>
      </c>
      <c r="P71" s="39">
        <f t="shared" si="13"/>
        <v>-2.6989285714285754E-2</v>
      </c>
      <c r="Q71" t="str">
        <f>B71</f>
        <v>MT, Silver Bow</v>
      </c>
      <c r="R71" s="26" t="str">
        <f t="shared" si="17"/>
        <v>MT, Silver Bow</v>
      </c>
      <c r="S71">
        <f t="shared" si="30"/>
        <v>1</v>
      </c>
      <c r="T71">
        <f t="shared" si="31"/>
        <v>1</v>
      </c>
      <c r="U71">
        <f t="shared" si="32"/>
        <v>1</v>
      </c>
    </row>
    <row r="72" spans="1:22" ht="33">
      <c r="A72" s="5">
        <f t="shared" si="24"/>
        <v>-9.4999999999999998E-3</v>
      </c>
      <c r="B72" s="2" t="s">
        <v>79</v>
      </c>
      <c r="C72" s="31">
        <v>-0.45</v>
      </c>
      <c r="D72" s="3">
        <v>11.83</v>
      </c>
      <c r="E72" s="34">
        <v>4.0999999999999995E-3</v>
      </c>
      <c r="F72" s="3">
        <f t="shared" si="33"/>
        <v>11.878503</v>
      </c>
      <c r="G72" s="7">
        <f t="shared" si="25"/>
        <v>11.528335</v>
      </c>
      <c r="H72" s="8">
        <f t="shared" si="26"/>
        <v>10.936835</v>
      </c>
      <c r="I72" s="4">
        <f t="shared" si="34"/>
        <v>0.35016800000000003</v>
      </c>
      <c r="J72" s="4">
        <f t="shared" si="35"/>
        <v>0.94166799999999995</v>
      </c>
      <c r="K72" s="4">
        <f t="shared" si="27"/>
        <v>0.21260200000000001</v>
      </c>
      <c r="L72" s="4">
        <f t="shared" si="28"/>
        <v>0.57172699999999987</v>
      </c>
      <c r="M72" s="3">
        <f t="shared" si="36"/>
        <v>11.740937000000001</v>
      </c>
      <c r="N72" s="3">
        <f t="shared" si="37"/>
        <v>11.508562</v>
      </c>
      <c r="O72" s="30">
        <f t="shared" si="29"/>
        <v>-7.5285714285713819E-3</v>
      </c>
      <c r="P72" s="39">
        <f t="shared" si="29"/>
        <v>-2.7171428571428617E-2</v>
      </c>
      <c r="Q72" t="str">
        <f>B72</f>
        <v xml:space="preserve">MT, Teton </v>
      </c>
      <c r="R72" s="26" t="str">
        <f t="shared" si="17"/>
        <v xml:space="preserve">MT, Teton </v>
      </c>
      <c r="S72">
        <f t="shared" si="30"/>
        <v>1</v>
      </c>
      <c r="T72">
        <f t="shared" si="31"/>
        <v>1</v>
      </c>
      <c r="U72">
        <f t="shared" si="32"/>
        <v>1</v>
      </c>
    </row>
    <row r="73" spans="1:22" ht="33">
      <c r="A73" s="5">
        <f t="shared" si="24"/>
        <v>-9.3999999999999986E-3</v>
      </c>
      <c r="B73" s="2" t="s">
        <v>17</v>
      </c>
      <c r="C73" s="31">
        <v>-0.44</v>
      </c>
      <c r="D73" s="3">
        <v>9.86</v>
      </c>
      <c r="E73" s="34">
        <v>2.8000000000000001E-2</v>
      </c>
      <c r="F73" s="3">
        <f t="shared" si="33"/>
        <v>10.13608</v>
      </c>
      <c r="G73" s="7">
        <f t="shared" si="25"/>
        <v>9.6085700000000003</v>
      </c>
      <c r="H73" s="8">
        <f t="shared" si="26"/>
        <v>9.11557</v>
      </c>
      <c r="I73" s="4">
        <f t="shared" si="34"/>
        <v>0.52750999999999948</v>
      </c>
      <c r="J73" s="4">
        <f t="shared" si="35"/>
        <v>1.0205099999999998</v>
      </c>
      <c r="K73" s="4">
        <f t="shared" si="27"/>
        <v>0.32027392857142828</v>
      </c>
      <c r="L73" s="4">
        <f t="shared" si="28"/>
        <v>0.61959535714285696</v>
      </c>
      <c r="M73" s="3">
        <f t="shared" si="36"/>
        <v>9.9288439285714283</v>
      </c>
      <c r="N73" s="3">
        <f t="shared" si="37"/>
        <v>9.7351653571428578</v>
      </c>
      <c r="O73" s="35">
        <f t="shared" si="29"/>
        <v>6.9821428571428855E-3</v>
      </c>
      <c r="P73" s="40">
        <f t="shared" ref="P73:P104" si="38">(N73-$D73)/$D73</f>
        <v>-1.2660714285714162E-2</v>
      </c>
      <c r="R73" s="26"/>
      <c r="S73">
        <f t="shared" si="30"/>
        <v>0</v>
      </c>
      <c r="T73">
        <f t="shared" si="31"/>
        <v>0</v>
      </c>
      <c r="U73">
        <f t="shared" si="32"/>
        <v>1</v>
      </c>
      <c r="V73" t="str">
        <f>B73</f>
        <v>OR, Baker</v>
      </c>
    </row>
    <row r="74" spans="1:22" ht="33">
      <c r="A74" s="5">
        <f t="shared" si="24"/>
        <v>-7.4999999999999997E-3</v>
      </c>
      <c r="B74" s="2" t="s">
        <v>80</v>
      </c>
      <c r="C74" s="31">
        <v>-0.25</v>
      </c>
      <c r="D74" s="3">
        <v>9.9499999999999993</v>
      </c>
      <c r="E74" s="34">
        <v>1.7000000000000001E-2</v>
      </c>
      <c r="F74" s="3">
        <f t="shared" si="33"/>
        <v>10.119149999999998</v>
      </c>
      <c r="G74" s="7">
        <f t="shared" si="25"/>
        <v>9.696275</v>
      </c>
      <c r="H74" s="8">
        <f t="shared" si="26"/>
        <v>9.1987749999999995</v>
      </c>
      <c r="I74" s="4">
        <f t="shared" si="34"/>
        <v>0.42287499999999767</v>
      </c>
      <c r="J74" s="4">
        <f t="shared" si="35"/>
        <v>0.92037499999999817</v>
      </c>
      <c r="K74" s="4">
        <f t="shared" si="27"/>
        <v>0.25674553571428432</v>
      </c>
      <c r="L74" s="4">
        <f t="shared" si="28"/>
        <v>0.55879910714285608</v>
      </c>
      <c r="M74" s="3">
        <f t="shared" si="36"/>
        <v>9.953020535714284</v>
      </c>
      <c r="N74" s="3">
        <f t="shared" si="37"/>
        <v>9.7575741071428563</v>
      </c>
      <c r="O74" s="30">
        <f t="shared" si="29"/>
        <v>3.0357142857132999E-4</v>
      </c>
      <c r="P74" s="40">
        <f t="shared" si="38"/>
        <v>-1.9339285714285726E-2</v>
      </c>
      <c r="R74" s="26"/>
      <c r="S74">
        <f t="shared" si="30"/>
        <v>0</v>
      </c>
      <c r="T74">
        <f t="shared" si="31"/>
        <v>0</v>
      </c>
      <c r="U74">
        <f t="shared" si="32"/>
        <v>1</v>
      </c>
    </row>
    <row r="75" spans="1:22" ht="33">
      <c r="A75" s="5">
        <f t="shared" si="24"/>
        <v>-1.0800000000000001E-2</v>
      </c>
      <c r="B75" s="2" t="s">
        <v>144</v>
      </c>
      <c r="C75" s="31">
        <v>-0.57999999999999996</v>
      </c>
      <c r="D75" s="3">
        <v>11.26</v>
      </c>
      <c r="E75" s="34">
        <v>9.2999999999999992E-3</v>
      </c>
      <c r="F75" s="3">
        <f t="shared" si="33"/>
        <v>11.364718</v>
      </c>
      <c r="G75" s="7">
        <f t="shared" si="25"/>
        <v>10.97287</v>
      </c>
      <c r="H75" s="8">
        <f t="shared" si="26"/>
        <v>10.40987</v>
      </c>
      <c r="I75" s="4">
        <f t="shared" si="34"/>
        <v>0.39184799999999953</v>
      </c>
      <c r="J75" s="4">
        <f t="shared" si="35"/>
        <v>0.95484800000000014</v>
      </c>
      <c r="K75" s="4">
        <f t="shared" si="27"/>
        <v>0.23790771428571397</v>
      </c>
      <c r="L75" s="4">
        <f t="shared" si="28"/>
        <v>0.57972914285714294</v>
      </c>
      <c r="M75" s="3">
        <f t="shared" si="36"/>
        <v>11.210777714285713</v>
      </c>
      <c r="N75" s="3">
        <f t="shared" si="37"/>
        <v>10.989599142857143</v>
      </c>
      <c r="O75" s="30">
        <f t="shared" si="29"/>
        <v>-4.3714285714286259E-3</v>
      </c>
      <c r="P75" s="39">
        <f t="shared" si="38"/>
        <v>-2.4014285714285672E-2</v>
      </c>
      <c r="R75" s="26" t="str">
        <f t="shared" si="17"/>
        <v>OR, Clackamas</v>
      </c>
      <c r="S75">
        <f t="shared" si="30"/>
        <v>0</v>
      </c>
      <c r="T75">
        <f t="shared" si="31"/>
        <v>1</v>
      </c>
      <c r="U75">
        <f t="shared" si="32"/>
        <v>1</v>
      </c>
    </row>
    <row r="76" spans="1:22" ht="33">
      <c r="A76" s="5">
        <f t="shared" si="24"/>
        <v>-1.1600000000000001E-2</v>
      </c>
      <c r="B76" s="2" t="s">
        <v>81</v>
      </c>
      <c r="C76" s="31">
        <v>-0.66</v>
      </c>
      <c r="D76" s="3">
        <v>11.83</v>
      </c>
      <c r="E76" s="34">
        <v>1.0999999999999999E-2</v>
      </c>
      <c r="F76" s="3">
        <f t="shared" si="33"/>
        <v>11.960129999999999</v>
      </c>
      <c r="G76" s="7">
        <f t="shared" si="25"/>
        <v>11.528335</v>
      </c>
      <c r="H76" s="8">
        <f t="shared" si="26"/>
        <v>10.936835</v>
      </c>
      <c r="I76" s="4">
        <f t="shared" si="34"/>
        <v>0.43179499999999926</v>
      </c>
      <c r="J76" s="4">
        <f t="shared" si="35"/>
        <v>1.0232949999999992</v>
      </c>
      <c r="K76" s="4">
        <f t="shared" si="27"/>
        <v>0.26216124999999957</v>
      </c>
      <c r="L76" s="4">
        <f t="shared" si="28"/>
        <v>0.62128624999999948</v>
      </c>
      <c r="M76" s="3">
        <f t="shared" si="36"/>
        <v>11.79049625</v>
      </c>
      <c r="N76" s="3">
        <f t="shared" si="37"/>
        <v>11.558121249999999</v>
      </c>
      <c r="O76" s="30">
        <f t="shared" si="29"/>
        <v>-3.3392857142856914E-3</v>
      </c>
      <c r="P76" s="39">
        <f t="shared" si="38"/>
        <v>-2.2982142857142927E-2</v>
      </c>
      <c r="R76" s="26" t="str">
        <f t="shared" si="17"/>
        <v>OR, Clatsop</v>
      </c>
      <c r="S76">
        <f t="shared" si="30"/>
        <v>0</v>
      </c>
      <c r="T76">
        <f t="shared" si="31"/>
        <v>1</v>
      </c>
      <c r="U76">
        <f t="shared" si="32"/>
        <v>1</v>
      </c>
    </row>
    <row r="77" spans="1:22" ht="33">
      <c r="A77" s="5">
        <f t="shared" si="24"/>
        <v>-9.3999999999999986E-3</v>
      </c>
      <c r="B77" s="2" t="s">
        <v>82</v>
      </c>
      <c r="C77" s="31">
        <v>-0.44</v>
      </c>
      <c r="D77" s="3">
        <v>9.39</v>
      </c>
      <c r="E77" s="34">
        <v>3.5000000000000003E-2</v>
      </c>
      <c r="F77" s="3">
        <f t="shared" si="33"/>
        <v>9.7186500000000002</v>
      </c>
      <c r="G77" s="7">
        <f t="shared" si="25"/>
        <v>9.1505550000000007</v>
      </c>
      <c r="H77" s="8">
        <f t="shared" si="26"/>
        <v>8.6810550000000006</v>
      </c>
      <c r="I77" s="4">
        <f t="shared" si="34"/>
        <v>0.56809499999999957</v>
      </c>
      <c r="J77" s="4">
        <f t="shared" si="35"/>
        <v>1.0375949999999996</v>
      </c>
      <c r="K77" s="4">
        <f t="shared" si="27"/>
        <v>0.34491482142857116</v>
      </c>
      <c r="L77" s="4">
        <f t="shared" si="28"/>
        <v>0.62996839285714257</v>
      </c>
      <c r="M77" s="3">
        <f t="shared" si="36"/>
        <v>9.4954698214285713</v>
      </c>
      <c r="N77" s="3">
        <f t="shared" si="37"/>
        <v>9.3110233928571429</v>
      </c>
      <c r="O77" s="35">
        <f t="shared" si="29"/>
        <v>1.1232142857142784E-2</v>
      </c>
      <c r="P77" s="40">
        <f t="shared" si="38"/>
        <v>-8.4107142857143442E-3</v>
      </c>
      <c r="R77" s="26"/>
      <c r="S77">
        <f t="shared" si="30"/>
        <v>0</v>
      </c>
      <c r="T77">
        <f t="shared" si="31"/>
        <v>0</v>
      </c>
      <c r="U77">
        <f t="shared" si="32"/>
        <v>1</v>
      </c>
      <c r="V77" t="str">
        <f>B77</f>
        <v>OR, Columbia</v>
      </c>
    </row>
    <row r="78" spans="1:22" ht="33">
      <c r="A78" s="5">
        <f t="shared" si="24"/>
        <v>-1.1099999999999999E-2</v>
      </c>
      <c r="B78" s="2" t="s">
        <v>83</v>
      </c>
      <c r="C78" s="31">
        <v>-0.61</v>
      </c>
      <c r="D78" s="3">
        <v>10.96</v>
      </c>
      <c r="E78" s="34">
        <v>1.4E-2</v>
      </c>
      <c r="F78" s="3">
        <f t="shared" si="33"/>
        <v>11.113440000000001</v>
      </c>
      <c r="G78" s="7">
        <f t="shared" si="25"/>
        <v>10.680520000000001</v>
      </c>
      <c r="H78" s="8">
        <f t="shared" si="26"/>
        <v>10.132520000000001</v>
      </c>
      <c r="I78" s="4">
        <f t="shared" si="34"/>
        <v>0.43291999999999931</v>
      </c>
      <c r="J78" s="4">
        <f t="shared" si="35"/>
        <v>0.98091999999999935</v>
      </c>
      <c r="K78" s="4">
        <f t="shared" si="27"/>
        <v>0.26284428571428525</v>
      </c>
      <c r="L78" s="4">
        <f t="shared" si="28"/>
        <v>0.59555857142857105</v>
      </c>
      <c r="M78" s="3">
        <f t="shared" si="36"/>
        <v>10.943364285714287</v>
      </c>
      <c r="N78" s="3">
        <f t="shared" si="37"/>
        <v>10.728078571428572</v>
      </c>
      <c r="O78" s="30">
        <f t="shared" si="29"/>
        <v>-1.5178571428571246E-3</v>
      </c>
      <c r="P78" s="40">
        <f t="shared" si="38"/>
        <v>-2.1160714285714307E-2</v>
      </c>
      <c r="R78" s="26"/>
      <c r="S78">
        <f t="shared" si="30"/>
        <v>0</v>
      </c>
      <c r="T78">
        <f t="shared" si="31"/>
        <v>0</v>
      </c>
      <c r="U78">
        <f t="shared" si="32"/>
        <v>1</v>
      </c>
    </row>
    <row r="79" spans="1:22" ht="33">
      <c r="A79" s="5">
        <f t="shared" si="24"/>
        <v>-1.29E-2</v>
      </c>
      <c r="B79" s="2" t="s">
        <v>18</v>
      </c>
      <c r="C79" s="31">
        <v>-0.79</v>
      </c>
      <c r="D79" s="3">
        <v>10.48</v>
      </c>
      <c r="E79" s="34">
        <v>1.2E-2</v>
      </c>
      <c r="F79" s="3">
        <f t="shared" si="33"/>
        <v>10.60576</v>
      </c>
      <c r="G79" s="7">
        <f t="shared" si="25"/>
        <v>10.212760000000001</v>
      </c>
      <c r="H79" s="8">
        <f t="shared" si="26"/>
        <v>9.6887600000000003</v>
      </c>
      <c r="I79" s="4">
        <f t="shared" si="34"/>
        <v>0.39299999999999891</v>
      </c>
      <c r="J79" s="4">
        <f t="shared" si="35"/>
        <v>0.91699999999999982</v>
      </c>
      <c r="K79" s="4">
        <f t="shared" si="27"/>
        <v>0.23860714285714221</v>
      </c>
      <c r="L79" s="4">
        <f t="shared" si="28"/>
        <v>0.55674999999999986</v>
      </c>
      <c r="M79" s="3">
        <f t="shared" si="36"/>
        <v>10.451367142857144</v>
      </c>
      <c r="N79" s="3">
        <f t="shared" si="37"/>
        <v>10.245509999999999</v>
      </c>
      <c r="O79" s="30">
        <f t="shared" si="29"/>
        <v>-2.7321428571427707E-3</v>
      </c>
      <c r="P79" s="40">
        <f t="shared" si="38"/>
        <v>-2.2375000000000093E-2</v>
      </c>
      <c r="R79" s="26"/>
      <c r="S79">
        <f t="shared" si="30"/>
        <v>0</v>
      </c>
      <c r="T79">
        <f t="shared" si="31"/>
        <v>0</v>
      </c>
      <c r="U79">
        <f t="shared" si="32"/>
        <v>1</v>
      </c>
    </row>
    <row r="80" spans="1:22" ht="33">
      <c r="A80" s="5">
        <f t="shared" si="24"/>
        <v>-6.0999999999999995E-3</v>
      </c>
      <c r="B80" s="2" t="s">
        <v>19</v>
      </c>
      <c r="C80" s="32">
        <v>-0.11</v>
      </c>
      <c r="D80" s="3">
        <v>12.32</v>
      </c>
      <c r="E80" s="34">
        <v>1.4E-2</v>
      </c>
      <c r="F80" s="3">
        <f t="shared" si="33"/>
        <v>12.49248</v>
      </c>
      <c r="G80" s="7">
        <f t="shared" si="25"/>
        <v>12.005840000000001</v>
      </c>
      <c r="H80" s="8">
        <f t="shared" si="26"/>
        <v>11.38984</v>
      </c>
      <c r="I80" s="4">
        <f t="shared" si="34"/>
        <v>0.48663999999999952</v>
      </c>
      <c r="J80" s="4">
        <f t="shared" si="35"/>
        <v>1.102640000000001</v>
      </c>
      <c r="K80" s="4">
        <f t="shared" si="27"/>
        <v>0.29545999999999972</v>
      </c>
      <c r="L80" s="4">
        <f t="shared" si="28"/>
        <v>0.66946000000000061</v>
      </c>
      <c r="M80" s="3">
        <f t="shared" si="36"/>
        <v>12.301300000000001</v>
      </c>
      <c r="N80" s="3">
        <f t="shared" si="37"/>
        <v>12.0593</v>
      </c>
      <c r="O80" s="30">
        <f t="shared" si="29"/>
        <v>-1.5178571428570659E-3</v>
      </c>
      <c r="P80" s="40">
        <f t="shared" si="38"/>
        <v>-2.1160714285714279E-2</v>
      </c>
      <c r="R80" s="26"/>
      <c r="S80">
        <f t="shared" si="30"/>
        <v>0</v>
      </c>
      <c r="T80">
        <f t="shared" si="31"/>
        <v>0</v>
      </c>
      <c r="U80">
        <f t="shared" si="32"/>
        <v>1</v>
      </c>
    </row>
    <row r="81" spans="1:22" ht="33">
      <c r="A81" s="5">
        <f t="shared" si="24"/>
        <v>-1.21E-2</v>
      </c>
      <c r="B81" s="2" t="s">
        <v>84</v>
      </c>
      <c r="C81" s="31">
        <v>-0.71</v>
      </c>
      <c r="D81" s="3">
        <v>10.130000000000001</v>
      </c>
      <c r="E81" s="34">
        <v>1.4999999999999999E-2</v>
      </c>
      <c r="F81" s="3">
        <f t="shared" si="33"/>
        <v>10.28195</v>
      </c>
      <c r="G81" s="7">
        <f t="shared" si="25"/>
        <v>9.8716850000000012</v>
      </c>
      <c r="H81" s="8">
        <f t="shared" si="26"/>
        <v>9.3651850000000003</v>
      </c>
      <c r="I81" s="4">
        <f t="shared" si="34"/>
        <v>0.41026499999999899</v>
      </c>
      <c r="J81" s="4">
        <f t="shared" si="35"/>
        <v>0.91676499999999983</v>
      </c>
      <c r="K81" s="4">
        <f t="shared" si="27"/>
        <v>0.24908946428571366</v>
      </c>
      <c r="L81" s="4">
        <f t="shared" si="28"/>
        <v>0.55660732142857139</v>
      </c>
      <c r="M81" s="3">
        <f t="shared" si="36"/>
        <v>10.120774464285715</v>
      </c>
      <c r="N81" s="3">
        <f t="shared" si="37"/>
        <v>9.9217923214285726</v>
      </c>
      <c r="O81" s="30">
        <f t="shared" si="29"/>
        <v>-9.1071428571432196E-4</v>
      </c>
      <c r="P81" s="40">
        <f t="shared" si="38"/>
        <v>-2.055357142857139E-2</v>
      </c>
      <c r="R81" s="26"/>
      <c r="S81">
        <f t="shared" si="30"/>
        <v>0</v>
      </c>
      <c r="T81">
        <f t="shared" si="31"/>
        <v>0</v>
      </c>
      <c r="U81">
        <f t="shared" si="32"/>
        <v>1</v>
      </c>
    </row>
    <row r="82" spans="1:22" ht="33">
      <c r="A82" s="5">
        <f t="shared" si="24"/>
        <v>-1.04E-2</v>
      </c>
      <c r="B82" s="2" t="s">
        <v>86</v>
      </c>
      <c r="C82" s="31">
        <v>-0.54</v>
      </c>
      <c r="D82" s="3">
        <v>10.47</v>
      </c>
      <c r="E82" s="34">
        <v>1.4E-2</v>
      </c>
      <c r="F82" s="3">
        <f t="shared" si="33"/>
        <v>10.616580000000001</v>
      </c>
      <c r="G82" s="7">
        <f t="shared" si="25"/>
        <v>10.203015000000001</v>
      </c>
      <c r="H82" s="8">
        <f t="shared" si="26"/>
        <v>9.6795150000000003</v>
      </c>
      <c r="I82" s="4">
        <f t="shared" si="34"/>
        <v>0.41356500000000018</v>
      </c>
      <c r="J82" s="4">
        <f t="shared" si="35"/>
        <v>0.93706500000000048</v>
      </c>
      <c r="K82" s="4">
        <f t="shared" si="27"/>
        <v>0.25109303571428582</v>
      </c>
      <c r="L82" s="4">
        <f t="shared" si="28"/>
        <v>0.56893232142857175</v>
      </c>
      <c r="M82" s="3">
        <f t="shared" si="36"/>
        <v>10.454108035714286</v>
      </c>
      <c r="N82" s="3">
        <f t="shared" si="37"/>
        <v>10.248447321428571</v>
      </c>
      <c r="O82" s="30">
        <f t="shared" si="29"/>
        <v>-1.5178571428571409E-3</v>
      </c>
      <c r="P82" s="40">
        <f t="shared" si="38"/>
        <v>-2.1160714285714349E-2</v>
      </c>
      <c r="R82" s="26"/>
      <c r="S82">
        <f t="shared" si="30"/>
        <v>0</v>
      </c>
      <c r="T82">
        <f t="shared" si="31"/>
        <v>0</v>
      </c>
      <c r="U82">
        <f t="shared" si="32"/>
        <v>1</v>
      </c>
    </row>
    <row r="83" spans="1:22" ht="33">
      <c r="A83" s="5">
        <f t="shared" si="24"/>
        <v>-1.2500000000000001E-2</v>
      </c>
      <c r="B83" s="2" t="s">
        <v>85</v>
      </c>
      <c r="C83" s="31">
        <v>-0.75</v>
      </c>
      <c r="D83" s="3">
        <v>10.7</v>
      </c>
      <c r="E83" s="34">
        <v>1.9E-2</v>
      </c>
      <c r="F83" s="3">
        <f t="shared" si="33"/>
        <v>10.903299999999998</v>
      </c>
      <c r="G83" s="7">
        <f t="shared" si="25"/>
        <v>10.427149999999999</v>
      </c>
      <c r="H83" s="8">
        <f t="shared" si="26"/>
        <v>9.8921499999999991</v>
      </c>
      <c r="I83" s="4">
        <f t="shared" si="34"/>
        <v>0.47614999999999874</v>
      </c>
      <c r="J83" s="4">
        <f t="shared" si="35"/>
        <v>1.0111499999999989</v>
      </c>
      <c r="K83" s="4">
        <f t="shared" si="27"/>
        <v>0.28909107142857066</v>
      </c>
      <c r="L83" s="4">
        <f t="shared" si="28"/>
        <v>0.61391249999999931</v>
      </c>
      <c r="M83" s="3">
        <f t="shared" si="36"/>
        <v>10.71624107142857</v>
      </c>
      <c r="N83" s="3">
        <f t="shared" si="37"/>
        <v>10.506062499999999</v>
      </c>
      <c r="O83" s="30">
        <f t="shared" si="29"/>
        <v>1.5178571428570622E-3</v>
      </c>
      <c r="P83" s="40">
        <f t="shared" si="38"/>
        <v>-1.8125000000000051E-2</v>
      </c>
      <c r="R83" s="26"/>
      <c r="S83">
        <f t="shared" si="30"/>
        <v>0</v>
      </c>
      <c r="T83">
        <f t="shared" si="31"/>
        <v>0</v>
      </c>
      <c r="U83">
        <f t="shared" si="32"/>
        <v>1</v>
      </c>
    </row>
    <row r="84" spans="1:22" ht="33">
      <c r="A84" s="5">
        <f t="shared" si="24"/>
        <v>-9.7000000000000003E-3</v>
      </c>
      <c r="B84" s="2" t="s">
        <v>20</v>
      </c>
      <c r="C84" s="31">
        <v>-0.47</v>
      </c>
      <c r="D84" s="3">
        <v>9.84</v>
      </c>
      <c r="E84" s="34">
        <v>3.4000000000000002E-2</v>
      </c>
      <c r="F84" s="3">
        <f t="shared" si="33"/>
        <v>10.17456</v>
      </c>
      <c r="G84" s="7">
        <f t="shared" si="25"/>
        <v>9.5890800000000009</v>
      </c>
      <c r="H84" s="8">
        <f t="shared" si="26"/>
        <v>9.0970800000000001</v>
      </c>
      <c r="I84" s="4">
        <f t="shared" si="34"/>
        <v>0.58547999999999867</v>
      </c>
      <c r="J84" s="4">
        <f t="shared" si="35"/>
        <v>1.0774799999999995</v>
      </c>
      <c r="K84" s="4">
        <f t="shared" si="27"/>
        <v>0.35546999999999918</v>
      </c>
      <c r="L84" s="4">
        <f t="shared" si="28"/>
        <v>0.65418428571428544</v>
      </c>
      <c r="M84" s="3">
        <f t="shared" si="36"/>
        <v>9.9445499999999996</v>
      </c>
      <c r="N84" s="3">
        <f t="shared" si="37"/>
        <v>9.7512642857142851</v>
      </c>
      <c r="O84" s="35">
        <f t="shared" si="29"/>
        <v>1.062499999999997E-2</v>
      </c>
      <c r="P84" s="40">
        <f t="shared" si="38"/>
        <v>-9.0178571428571955E-3</v>
      </c>
      <c r="R84" s="26"/>
      <c r="S84">
        <f t="shared" si="30"/>
        <v>0</v>
      </c>
      <c r="T84">
        <f t="shared" si="31"/>
        <v>0</v>
      </c>
      <c r="U84">
        <f t="shared" si="32"/>
        <v>1</v>
      </c>
      <c r="V84" t="str">
        <f t="shared" ref="V84:V86" si="39">B84</f>
        <v>OR, Grant</v>
      </c>
    </row>
    <row r="85" spans="1:22" ht="33">
      <c r="A85" s="5">
        <f t="shared" si="24"/>
        <v>-1.14E-2</v>
      </c>
      <c r="B85" s="2" t="s">
        <v>21</v>
      </c>
      <c r="C85" s="31">
        <v>-0.64</v>
      </c>
      <c r="D85" s="3">
        <v>9.11</v>
      </c>
      <c r="E85" s="34">
        <v>0.03</v>
      </c>
      <c r="F85" s="3">
        <f t="shared" si="33"/>
        <v>9.3833000000000002</v>
      </c>
      <c r="G85" s="7">
        <f t="shared" si="25"/>
        <v>8.8776949999999992</v>
      </c>
      <c r="H85" s="8">
        <f t="shared" si="26"/>
        <v>8.4221949999999985</v>
      </c>
      <c r="I85" s="4">
        <f t="shared" si="34"/>
        <v>0.50560500000000097</v>
      </c>
      <c r="J85" s="4">
        <f t="shared" si="35"/>
        <v>0.96110500000000165</v>
      </c>
      <c r="K85" s="4">
        <f t="shared" si="27"/>
        <v>0.3069744642857149</v>
      </c>
      <c r="L85" s="4">
        <f t="shared" si="28"/>
        <v>0.58352803571428669</v>
      </c>
      <c r="M85" s="3">
        <f t="shared" si="36"/>
        <v>9.1846694642857134</v>
      </c>
      <c r="N85" s="3">
        <f t="shared" si="37"/>
        <v>9.0057230357142846</v>
      </c>
      <c r="O85" s="35">
        <f t="shared" si="29"/>
        <v>8.1964285714285368E-3</v>
      </c>
      <c r="P85" s="40">
        <f t="shared" si="38"/>
        <v>-1.1446428571428637E-2</v>
      </c>
      <c r="R85" s="26"/>
      <c r="S85">
        <f t="shared" si="30"/>
        <v>0</v>
      </c>
      <c r="T85">
        <f t="shared" si="31"/>
        <v>0</v>
      </c>
      <c r="U85">
        <f t="shared" si="32"/>
        <v>1</v>
      </c>
      <c r="V85" t="str">
        <f t="shared" si="39"/>
        <v>OR, Harney</v>
      </c>
    </row>
    <row r="86" spans="1:22" ht="33">
      <c r="A86" s="5">
        <f t="shared" si="24"/>
        <v>-1.2800000000000001E-2</v>
      </c>
      <c r="B86" s="2" t="s">
        <v>87</v>
      </c>
      <c r="C86" s="31">
        <v>-0.78</v>
      </c>
      <c r="D86" s="3">
        <v>7.76</v>
      </c>
      <c r="E86" s="34">
        <v>3.7999999999999999E-2</v>
      </c>
      <c r="F86" s="3">
        <f t="shared" si="33"/>
        <v>8.0548800000000007</v>
      </c>
      <c r="G86" s="7">
        <f t="shared" si="25"/>
        <v>7.5621200000000002</v>
      </c>
      <c r="H86" s="8">
        <f t="shared" si="26"/>
        <v>7.1741199999999994</v>
      </c>
      <c r="I86" s="4">
        <f t="shared" si="34"/>
        <v>0.49276000000000053</v>
      </c>
      <c r="J86" s="4">
        <f t="shared" si="35"/>
        <v>0.88076000000000132</v>
      </c>
      <c r="K86" s="4">
        <f t="shared" si="27"/>
        <v>0.29917571428571466</v>
      </c>
      <c r="L86" s="4">
        <f t="shared" si="28"/>
        <v>0.53474714285714364</v>
      </c>
      <c r="M86" s="3">
        <f t="shared" si="36"/>
        <v>7.8612957142857152</v>
      </c>
      <c r="N86" s="3">
        <f t="shared" si="37"/>
        <v>7.7088671428571427</v>
      </c>
      <c r="O86" s="35">
        <f t="shared" si="29"/>
        <v>1.3053571428571569E-2</v>
      </c>
      <c r="P86" s="40">
        <f t="shared" si="38"/>
        <v>-6.5892857142857081E-3</v>
      </c>
      <c r="R86" s="26"/>
      <c r="S86">
        <f t="shared" si="30"/>
        <v>0</v>
      </c>
      <c r="T86">
        <f t="shared" si="31"/>
        <v>0</v>
      </c>
      <c r="U86">
        <f t="shared" si="32"/>
        <v>1</v>
      </c>
      <c r="V86" t="str">
        <f t="shared" si="39"/>
        <v>OR, Hood River</v>
      </c>
    </row>
    <row r="87" spans="1:22" ht="33">
      <c r="A87" s="5">
        <f t="shared" si="24"/>
        <v>-1.3300000000000001E-2</v>
      </c>
      <c r="B87" s="2" t="s">
        <v>88</v>
      </c>
      <c r="C87" s="31">
        <v>-0.83</v>
      </c>
      <c r="D87" s="3">
        <v>10.41</v>
      </c>
      <c r="E87" s="34">
        <v>1.4E-2</v>
      </c>
      <c r="F87" s="3">
        <f t="shared" si="33"/>
        <v>10.55574</v>
      </c>
      <c r="G87" s="7">
        <f t="shared" si="25"/>
        <v>10.144545000000001</v>
      </c>
      <c r="H87" s="8">
        <f t="shared" si="26"/>
        <v>9.6240450000000006</v>
      </c>
      <c r="I87" s="4">
        <f t="shared" si="34"/>
        <v>0.41119499999999931</v>
      </c>
      <c r="J87" s="4">
        <f t="shared" si="35"/>
        <v>0.9316949999999995</v>
      </c>
      <c r="K87" s="4">
        <f t="shared" si="27"/>
        <v>0.24965410714285671</v>
      </c>
      <c r="L87" s="4">
        <f t="shared" si="28"/>
        <v>0.56567196428571398</v>
      </c>
      <c r="M87" s="3">
        <f t="shared" si="36"/>
        <v>10.394199107142857</v>
      </c>
      <c r="N87" s="3">
        <f t="shared" si="37"/>
        <v>10.189716964285715</v>
      </c>
      <c r="O87" s="30">
        <f t="shared" si="29"/>
        <v>-1.5178571428571918E-3</v>
      </c>
      <c r="P87" s="40">
        <f t="shared" si="38"/>
        <v>-2.1160714285714227E-2</v>
      </c>
      <c r="R87" s="26"/>
      <c r="S87">
        <f t="shared" si="30"/>
        <v>0</v>
      </c>
      <c r="T87">
        <f t="shared" si="31"/>
        <v>0</v>
      </c>
      <c r="U87">
        <f t="shared" si="32"/>
        <v>1</v>
      </c>
    </row>
    <row r="88" spans="1:22" ht="33">
      <c r="A88" s="5">
        <f t="shared" si="24"/>
        <v>-1.0800000000000001E-2</v>
      </c>
      <c r="B88" s="2" t="s">
        <v>89</v>
      </c>
      <c r="C88" s="31">
        <v>-0.57999999999999996</v>
      </c>
      <c r="D88" s="3">
        <v>9.98</v>
      </c>
      <c r="E88" s="34">
        <v>1.4999999999999999E-2</v>
      </c>
      <c r="F88" s="3">
        <f t="shared" si="33"/>
        <v>10.1297</v>
      </c>
      <c r="G88" s="7">
        <f t="shared" si="25"/>
        <v>9.7255099999999999</v>
      </c>
      <c r="H88" s="8">
        <f t="shared" si="26"/>
        <v>9.2265100000000011</v>
      </c>
      <c r="I88" s="4">
        <f t="shared" si="34"/>
        <v>0.40418999999999983</v>
      </c>
      <c r="J88" s="4">
        <f t="shared" si="35"/>
        <v>0.90318999999999861</v>
      </c>
      <c r="K88" s="4">
        <f t="shared" si="27"/>
        <v>0.24540107142857132</v>
      </c>
      <c r="L88" s="4">
        <f t="shared" si="28"/>
        <v>0.54836535714285628</v>
      </c>
      <c r="M88" s="3">
        <f t="shared" si="36"/>
        <v>9.9709110714285707</v>
      </c>
      <c r="N88" s="3">
        <f t="shared" si="37"/>
        <v>9.7748753571428573</v>
      </c>
      <c r="O88" s="30">
        <f t="shared" si="29"/>
        <v>-9.1071428571440208E-4</v>
      </c>
      <c r="P88" s="40">
        <f t="shared" si="38"/>
        <v>-2.0553571428571459E-2</v>
      </c>
      <c r="R88" s="26"/>
      <c r="S88">
        <f t="shared" si="30"/>
        <v>0</v>
      </c>
      <c r="T88">
        <f t="shared" si="31"/>
        <v>0</v>
      </c>
      <c r="U88">
        <f t="shared" si="32"/>
        <v>1</v>
      </c>
    </row>
    <row r="89" spans="1:22" ht="33">
      <c r="A89" s="5">
        <f t="shared" si="24"/>
        <v>-1.3599999999999999E-2</v>
      </c>
      <c r="B89" s="2" t="s">
        <v>90</v>
      </c>
      <c r="C89" s="31">
        <v>-0.86</v>
      </c>
      <c r="D89" s="3">
        <v>10.7</v>
      </c>
      <c r="E89" s="34">
        <v>1.1000000000000001E-2</v>
      </c>
      <c r="F89" s="3">
        <f t="shared" si="33"/>
        <v>10.817699999999999</v>
      </c>
      <c r="G89" s="7">
        <f t="shared" si="25"/>
        <v>10.427149999999999</v>
      </c>
      <c r="H89" s="8">
        <f t="shared" si="26"/>
        <v>9.8921499999999991</v>
      </c>
      <c r="I89" s="4">
        <f t="shared" si="34"/>
        <v>0.39054999999999929</v>
      </c>
      <c r="J89" s="4">
        <f t="shared" si="35"/>
        <v>0.92554999999999943</v>
      </c>
      <c r="K89" s="4">
        <f t="shared" si="27"/>
        <v>0.2371196428571424</v>
      </c>
      <c r="L89" s="4">
        <f t="shared" si="28"/>
        <v>0.56194107142857108</v>
      </c>
      <c r="M89" s="3">
        <f t="shared" si="36"/>
        <v>10.664269642857141</v>
      </c>
      <c r="N89" s="3">
        <f t="shared" si="37"/>
        <v>10.45409107142857</v>
      </c>
      <c r="O89" s="30">
        <f t="shared" si="29"/>
        <v>-3.3392857142858353E-3</v>
      </c>
      <c r="P89" s="39">
        <f t="shared" si="38"/>
        <v>-2.2982142857142951E-2</v>
      </c>
      <c r="R89" s="26" t="str">
        <f t="shared" ref="R89" si="40">B89</f>
        <v>OR, Josephine</v>
      </c>
      <c r="S89">
        <f t="shared" si="30"/>
        <v>0</v>
      </c>
      <c r="T89">
        <f t="shared" si="31"/>
        <v>1</v>
      </c>
      <c r="U89">
        <f t="shared" si="32"/>
        <v>1</v>
      </c>
    </row>
    <row r="90" spans="1:22" ht="33">
      <c r="A90" s="5">
        <f t="shared" si="24"/>
        <v>-1.3300000000000001E-2</v>
      </c>
      <c r="B90" s="2" t="s">
        <v>92</v>
      </c>
      <c r="C90" s="31">
        <v>-0.83</v>
      </c>
      <c r="D90" s="3">
        <v>10.54</v>
      </c>
      <c r="E90" s="34">
        <v>1.2999999999999999E-2</v>
      </c>
      <c r="F90" s="3">
        <f t="shared" si="33"/>
        <v>10.677019999999999</v>
      </c>
      <c r="G90" s="7">
        <f t="shared" si="25"/>
        <v>10.271229999999999</v>
      </c>
      <c r="H90" s="8">
        <f t="shared" si="26"/>
        <v>9.7442299999999999</v>
      </c>
      <c r="I90" s="4">
        <f t="shared" si="34"/>
        <v>0.40578999999999965</v>
      </c>
      <c r="J90" s="4">
        <f t="shared" si="35"/>
        <v>0.9327899999999989</v>
      </c>
      <c r="K90" s="4">
        <f t="shared" si="27"/>
        <v>0.24637249999999977</v>
      </c>
      <c r="L90" s="4">
        <f t="shared" si="28"/>
        <v>0.56633678571428503</v>
      </c>
      <c r="M90" s="3">
        <f t="shared" si="36"/>
        <v>10.517602499999999</v>
      </c>
      <c r="N90" s="3">
        <f t="shared" si="37"/>
        <v>10.310566785714284</v>
      </c>
      <c r="O90" s="30">
        <f t="shared" si="29"/>
        <v>-2.1250000000000279E-3</v>
      </c>
      <c r="P90" s="40">
        <f t="shared" si="38"/>
        <v>-2.1767857142857186E-2</v>
      </c>
      <c r="R90" s="26"/>
      <c r="S90">
        <f t="shared" si="30"/>
        <v>0</v>
      </c>
      <c r="T90">
        <f t="shared" si="31"/>
        <v>0</v>
      </c>
      <c r="U90">
        <f t="shared" si="32"/>
        <v>1</v>
      </c>
    </row>
    <row r="91" spans="1:22" ht="33">
      <c r="A91" s="5">
        <f t="shared" si="24"/>
        <v>-7.3000000000000001E-3</v>
      </c>
      <c r="B91" s="2" t="s">
        <v>91</v>
      </c>
      <c r="C91" s="31">
        <v>-0.23</v>
      </c>
      <c r="D91" s="3">
        <v>8.64</v>
      </c>
      <c r="E91" s="34">
        <v>3.4000000000000002E-2</v>
      </c>
      <c r="F91" s="3">
        <f t="shared" si="33"/>
        <v>8.9337600000000013</v>
      </c>
      <c r="G91" s="7">
        <f t="shared" si="25"/>
        <v>8.4196800000000014</v>
      </c>
      <c r="H91" s="8">
        <f t="shared" si="26"/>
        <v>7.9876800000000001</v>
      </c>
      <c r="I91" s="4">
        <f t="shared" si="34"/>
        <v>0.51407999999999987</v>
      </c>
      <c r="J91" s="4">
        <f t="shared" si="35"/>
        <v>0.94608000000000114</v>
      </c>
      <c r="K91" s="4">
        <f t="shared" si="27"/>
        <v>0.3121199999999999</v>
      </c>
      <c r="L91" s="4">
        <f t="shared" si="28"/>
        <v>0.57440571428571496</v>
      </c>
      <c r="M91" s="3">
        <f t="shared" si="36"/>
        <v>8.7318000000000016</v>
      </c>
      <c r="N91" s="3">
        <f t="shared" si="37"/>
        <v>8.5620857142857147</v>
      </c>
      <c r="O91" s="35">
        <f t="shared" si="29"/>
        <v>1.0625000000000114E-2</v>
      </c>
      <c r="P91" s="40">
        <f t="shared" si="38"/>
        <v>-9.0178571428571556E-3</v>
      </c>
      <c r="R91" s="26"/>
      <c r="S91">
        <f t="shared" si="30"/>
        <v>0</v>
      </c>
      <c r="T91">
        <f t="shared" si="31"/>
        <v>0</v>
      </c>
      <c r="U91">
        <f t="shared" si="32"/>
        <v>1</v>
      </c>
      <c r="V91" t="str">
        <f t="shared" ref="V91:V93" si="41">B91</f>
        <v>OR, Lake</v>
      </c>
    </row>
    <row r="92" spans="1:22" ht="33">
      <c r="A92" s="5">
        <f t="shared" si="24"/>
        <v>-7.1999999999999998E-3</v>
      </c>
      <c r="B92" s="2" t="s">
        <v>22</v>
      </c>
      <c r="C92" s="31">
        <v>-0.22</v>
      </c>
      <c r="D92" s="3">
        <v>10.33</v>
      </c>
      <c r="E92" s="34">
        <v>2.7E-2</v>
      </c>
      <c r="F92" s="3">
        <f t="shared" si="33"/>
        <v>10.60891</v>
      </c>
      <c r="G92" s="7">
        <f t="shared" si="25"/>
        <v>10.066585</v>
      </c>
      <c r="H92" s="8">
        <f t="shared" si="26"/>
        <v>9.5500849999999993</v>
      </c>
      <c r="I92" s="4">
        <f t="shared" si="34"/>
        <v>0.54232499999999995</v>
      </c>
      <c r="J92" s="4">
        <f t="shared" si="35"/>
        <v>1.0588250000000006</v>
      </c>
      <c r="K92" s="4">
        <f t="shared" si="27"/>
        <v>0.32926874999999994</v>
      </c>
      <c r="L92" s="4">
        <f t="shared" si="28"/>
        <v>0.64285803571428612</v>
      </c>
      <c r="M92" s="3">
        <f t="shared" si="36"/>
        <v>10.395853750000001</v>
      </c>
      <c r="N92" s="3">
        <f t="shared" si="37"/>
        <v>10.192943035714286</v>
      </c>
      <c r="O92" s="35">
        <f t="shared" si="29"/>
        <v>6.3750000000000473E-3</v>
      </c>
      <c r="P92" s="40">
        <f t="shared" si="38"/>
        <v>-1.3267857142857095E-2</v>
      </c>
      <c r="R92" s="26"/>
      <c r="S92">
        <f t="shared" si="30"/>
        <v>0</v>
      </c>
      <c r="T92">
        <f t="shared" si="31"/>
        <v>0</v>
      </c>
      <c r="U92">
        <f t="shared" si="32"/>
        <v>1</v>
      </c>
      <c r="V92" t="str">
        <f t="shared" si="41"/>
        <v>OR, Lane</v>
      </c>
    </row>
    <row r="93" spans="1:22" ht="33">
      <c r="A93" s="5">
        <f t="shared" si="24"/>
        <v>-1.1299999999999999E-2</v>
      </c>
      <c r="B93" s="2" t="s">
        <v>23</v>
      </c>
      <c r="C93" s="31">
        <v>-0.63</v>
      </c>
      <c r="D93" s="3">
        <v>9.8800000000000008</v>
      </c>
      <c r="E93" s="34">
        <v>2.5000000000000001E-2</v>
      </c>
      <c r="F93" s="3">
        <f t="shared" si="33"/>
        <v>10.127000000000001</v>
      </c>
      <c r="G93" s="7">
        <f t="shared" si="25"/>
        <v>9.6280600000000014</v>
      </c>
      <c r="H93" s="8">
        <f t="shared" si="26"/>
        <v>9.1340599999999998</v>
      </c>
      <c r="I93" s="4">
        <f t="shared" si="34"/>
        <v>0.49893999999999927</v>
      </c>
      <c r="J93" s="4">
        <f t="shared" si="35"/>
        <v>0.99294000000000082</v>
      </c>
      <c r="K93" s="4">
        <f t="shared" si="27"/>
        <v>0.30292785714285669</v>
      </c>
      <c r="L93" s="4">
        <f t="shared" si="28"/>
        <v>0.60285642857142907</v>
      </c>
      <c r="M93" s="3">
        <f t="shared" si="36"/>
        <v>9.930987857142858</v>
      </c>
      <c r="N93" s="3">
        <f t="shared" si="37"/>
        <v>9.7369164285714298</v>
      </c>
      <c r="O93" s="35">
        <f t="shared" si="29"/>
        <v>5.1607142857142962E-3</v>
      </c>
      <c r="P93" s="40">
        <f t="shared" si="38"/>
        <v>-1.448214285714281E-2</v>
      </c>
      <c r="R93" s="26"/>
      <c r="S93">
        <f t="shared" si="30"/>
        <v>0</v>
      </c>
      <c r="T93">
        <f t="shared" si="31"/>
        <v>0</v>
      </c>
      <c r="U93">
        <f t="shared" si="32"/>
        <v>1</v>
      </c>
      <c r="V93" t="str">
        <f t="shared" si="41"/>
        <v>OR, Lincoln</v>
      </c>
    </row>
    <row r="94" spans="1:22" ht="33">
      <c r="A94" s="5">
        <f t="shared" si="24"/>
        <v>-1.3399999999999999E-2</v>
      </c>
      <c r="B94" s="2" t="s">
        <v>24</v>
      </c>
      <c r="C94" s="31">
        <v>-0.84</v>
      </c>
      <c r="D94" s="3">
        <v>10.68</v>
      </c>
      <c r="E94" s="34">
        <v>1.1000000000000001E-2</v>
      </c>
      <c r="F94" s="3">
        <f t="shared" si="33"/>
        <v>10.797479999999998</v>
      </c>
      <c r="G94" s="7">
        <f t="shared" si="25"/>
        <v>10.40766</v>
      </c>
      <c r="H94" s="8">
        <f t="shared" si="26"/>
        <v>9.8736599999999992</v>
      </c>
      <c r="I94" s="4">
        <f t="shared" si="34"/>
        <v>0.3898199999999985</v>
      </c>
      <c r="J94" s="4">
        <f t="shared" si="35"/>
        <v>0.9238199999999992</v>
      </c>
      <c r="K94" s="4">
        <f t="shared" si="27"/>
        <v>0.23667642857142768</v>
      </c>
      <c r="L94" s="4">
        <f t="shared" si="28"/>
        <v>0.5608907142857138</v>
      </c>
      <c r="M94" s="3">
        <f t="shared" si="36"/>
        <v>10.644336428571428</v>
      </c>
      <c r="N94" s="3">
        <f t="shared" si="37"/>
        <v>10.434550714285713</v>
      </c>
      <c r="O94" s="30">
        <f t="shared" si="29"/>
        <v>-3.3392857142857278E-3</v>
      </c>
      <c r="P94" s="39">
        <f t="shared" si="38"/>
        <v>-2.2982142857142951E-2</v>
      </c>
      <c r="R94" s="26" t="str">
        <f t="shared" ref="R94:R98" si="42">B94</f>
        <v>OR, Linn</v>
      </c>
      <c r="S94">
        <f t="shared" si="30"/>
        <v>0</v>
      </c>
      <c r="T94">
        <f t="shared" si="31"/>
        <v>1</v>
      </c>
      <c r="U94">
        <f t="shared" si="32"/>
        <v>1</v>
      </c>
    </row>
    <row r="95" spans="1:22" ht="33">
      <c r="A95" s="5">
        <f t="shared" si="24"/>
        <v>-8.3000000000000001E-3</v>
      </c>
      <c r="B95" s="2" t="s">
        <v>93</v>
      </c>
      <c r="C95" s="31">
        <v>-0.33</v>
      </c>
      <c r="D95" s="3">
        <v>10.3</v>
      </c>
      <c r="E95" s="34">
        <v>5.4000000000000003E-3</v>
      </c>
      <c r="F95" s="3">
        <f t="shared" si="33"/>
        <v>10.355620000000002</v>
      </c>
      <c r="G95" s="7">
        <f t="shared" si="25"/>
        <v>10.037350000000002</v>
      </c>
      <c r="H95" s="8">
        <f t="shared" si="26"/>
        <v>9.5223500000000012</v>
      </c>
      <c r="I95" s="4">
        <f t="shared" si="34"/>
        <v>0.31827000000000005</v>
      </c>
      <c r="J95" s="4">
        <f t="shared" si="35"/>
        <v>0.83327000000000062</v>
      </c>
      <c r="K95" s="4">
        <f t="shared" si="27"/>
        <v>0.19323535714285717</v>
      </c>
      <c r="L95" s="4">
        <f t="shared" si="28"/>
        <v>0.50591392857142903</v>
      </c>
      <c r="M95" s="3">
        <f t="shared" si="36"/>
        <v>10.230585357142859</v>
      </c>
      <c r="N95" s="3">
        <f t="shared" si="37"/>
        <v>10.02826392857143</v>
      </c>
      <c r="O95" s="30">
        <f t="shared" si="29"/>
        <v>-6.7392857142856135E-3</v>
      </c>
      <c r="P95" s="39">
        <f t="shared" si="38"/>
        <v>-2.6382142857142753E-2</v>
      </c>
      <c r="R95" s="26" t="str">
        <f t="shared" si="42"/>
        <v>OR, Malheur</v>
      </c>
      <c r="S95">
        <f t="shared" si="30"/>
        <v>0</v>
      </c>
      <c r="T95">
        <f t="shared" si="31"/>
        <v>1</v>
      </c>
      <c r="U95">
        <f t="shared" si="32"/>
        <v>1</v>
      </c>
    </row>
    <row r="96" spans="1:22" ht="33">
      <c r="A96" s="5">
        <f t="shared" si="24"/>
        <v>-1.0800000000000001E-2</v>
      </c>
      <c r="B96" s="2" t="s">
        <v>94</v>
      </c>
      <c r="C96" s="31">
        <v>-0.57999999999999996</v>
      </c>
      <c r="D96" s="3">
        <v>11.13</v>
      </c>
      <c r="E96" s="34">
        <v>1.2E-2</v>
      </c>
      <c r="F96" s="3">
        <f t="shared" si="33"/>
        <v>11.263560000000002</v>
      </c>
      <c r="G96" s="7">
        <f t="shared" si="25"/>
        <v>10.846185000000002</v>
      </c>
      <c r="H96" s="8">
        <f t="shared" si="26"/>
        <v>10.289685</v>
      </c>
      <c r="I96" s="4">
        <f t="shared" si="34"/>
        <v>0.41737499999999983</v>
      </c>
      <c r="J96" s="4">
        <f t="shared" si="35"/>
        <v>0.97387500000000138</v>
      </c>
      <c r="K96" s="4">
        <f t="shared" si="27"/>
        <v>0.25340624999999989</v>
      </c>
      <c r="L96" s="4">
        <f t="shared" si="28"/>
        <v>0.59128125000000087</v>
      </c>
      <c r="M96" s="3">
        <f t="shared" si="36"/>
        <v>11.099591250000001</v>
      </c>
      <c r="N96" s="3">
        <f t="shared" si="37"/>
        <v>10.880966250000002</v>
      </c>
      <c r="O96" s="30">
        <f t="shared" si="29"/>
        <v>-2.7321428571428059E-3</v>
      </c>
      <c r="P96" s="40">
        <f t="shared" si="38"/>
        <v>-2.2374999999999895E-2</v>
      </c>
      <c r="R96" s="26"/>
      <c r="S96">
        <f t="shared" si="30"/>
        <v>0</v>
      </c>
      <c r="T96">
        <f t="shared" si="31"/>
        <v>0</v>
      </c>
      <c r="U96">
        <f t="shared" si="32"/>
        <v>1</v>
      </c>
    </row>
    <row r="97" spans="1:22" ht="33">
      <c r="A97" s="5">
        <f t="shared" si="24"/>
        <v>-8.8000000000000005E-3</v>
      </c>
      <c r="B97" s="2" t="s">
        <v>95</v>
      </c>
      <c r="C97" s="31">
        <v>-0.38</v>
      </c>
      <c r="D97" s="3">
        <v>9.41</v>
      </c>
      <c r="E97" s="34">
        <v>2.1999999999999999E-2</v>
      </c>
      <c r="F97" s="3">
        <f t="shared" si="33"/>
        <v>9.6170200000000001</v>
      </c>
      <c r="G97" s="7">
        <f t="shared" si="25"/>
        <v>9.170045</v>
      </c>
      <c r="H97" s="8">
        <f t="shared" si="26"/>
        <v>8.6995450000000005</v>
      </c>
      <c r="I97" s="4">
        <f t="shared" si="34"/>
        <v>0.44697500000000012</v>
      </c>
      <c r="J97" s="4">
        <f t="shared" si="35"/>
        <v>0.9174749999999996</v>
      </c>
      <c r="K97" s="4">
        <f t="shared" si="27"/>
        <v>0.27137767857142864</v>
      </c>
      <c r="L97" s="4">
        <f t="shared" si="28"/>
        <v>0.55703839285714263</v>
      </c>
      <c r="M97" s="3">
        <f t="shared" si="36"/>
        <v>9.4414226785714295</v>
      </c>
      <c r="N97" s="3">
        <f t="shared" si="37"/>
        <v>9.2565833928571433</v>
      </c>
      <c r="O97" s="35">
        <f t="shared" si="29"/>
        <v>3.339285714285795E-3</v>
      </c>
      <c r="P97" s="40">
        <f t="shared" si="38"/>
        <v>-1.63035714285714E-2</v>
      </c>
      <c r="R97" s="26"/>
      <c r="S97">
        <f t="shared" si="30"/>
        <v>0</v>
      </c>
      <c r="T97">
        <f t="shared" si="31"/>
        <v>0</v>
      </c>
      <c r="U97">
        <f t="shared" si="32"/>
        <v>1</v>
      </c>
    </row>
    <row r="98" spans="1:22" ht="33">
      <c r="A98" s="5">
        <f t="shared" si="24"/>
        <v>-1.0899999999999998E-2</v>
      </c>
      <c r="B98" s="2" t="s">
        <v>96</v>
      </c>
      <c r="C98" s="31">
        <v>-0.59</v>
      </c>
      <c r="D98" s="3">
        <v>11.44</v>
      </c>
      <c r="E98" s="34">
        <v>7.9000000000000008E-3</v>
      </c>
      <c r="F98" s="3">
        <f t="shared" si="33"/>
        <v>11.530376</v>
      </c>
      <c r="G98" s="7">
        <f t="shared" si="25"/>
        <v>11.14828</v>
      </c>
      <c r="H98" s="8">
        <f t="shared" si="26"/>
        <v>10.576279999999999</v>
      </c>
      <c r="I98" s="4">
        <f t="shared" si="34"/>
        <v>0.38209600000000066</v>
      </c>
      <c r="J98" s="4">
        <f t="shared" si="35"/>
        <v>0.95409600000000161</v>
      </c>
      <c r="K98" s="4">
        <f t="shared" si="27"/>
        <v>0.23198685714285758</v>
      </c>
      <c r="L98" s="4">
        <f t="shared" si="28"/>
        <v>0.57927257142857236</v>
      </c>
      <c r="M98" s="3">
        <f t="shared" si="36"/>
        <v>11.380266857142857</v>
      </c>
      <c r="N98" s="3">
        <f t="shared" si="37"/>
        <v>11.15555257142857</v>
      </c>
      <c r="O98" s="30">
        <f t="shared" si="29"/>
        <v>-5.2214285714285488E-3</v>
      </c>
      <c r="P98" s="39">
        <f t="shared" si="38"/>
        <v>-2.4864285714285762E-2</v>
      </c>
      <c r="R98" s="26" t="str">
        <f t="shared" si="42"/>
        <v>OR, Multnomah</v>
      </c>
      <c r="S98">
        <f t="shared" si="30"/>
        <v>0</v>
      </c>
      <c r="T98">
        <f t="shared" si="31"/>
        <v>1</v>
      </c>
      <c r="U98">
        <f t="shared" si="32"/>
        <v>1</v>
      </c>
    </row>
    <row r="99" spans="1:22" ht="33">
      <c r="A99" s="5">
        <f t="shared" si="24"/>
        <v>-1.0899999999999998E-2</v>
      </c>
      <c r="B99" s="2" t="s">
        <v>97</v>
      </c>
      <c r="C99" s="31">
        <v>-0.59</v>
      </c>
      <c r="D99" s="3">
        <v>10.14</v>
      </c>
      <c r="E99" s="34">
        <v>1.9E-2</v>
      </c>
      <c r="F99" s="3">
        <f t="shared" si="33"/>
        <v>10.332659999999999</v>
      </c>
      <c r="G99" s="7">
        <f t="shared" si="25"/>
        <v>9.8814300000000017</v>
      </c>
      <c r="H99" s="8">
        <f t="shared" si="26"/>
        <v>9.3744300000000003</v>
      </c>
      <c r="I99" s="4">
        <f t="shared" si="34"/>
        <v>0.45122999999999713</v>
      </c>
      <c r="J99" s="4">
        <f t="shared" si="35"/>
        <v>0.95822999999999858</v>
      </c>
      <c r="K99" s="4">
        <f t="shared" si="27"/>
        <v>0.27396107142856968</v>
      </c>
      <c r="L99" s="4">
        <f t="shared" si="28"/>
        <v>0.58178249999999909</v>
      </c>
      <c r="M99" s="3">
        <f t="shared" si="36"/>
        <v>10.155391071428571</v>
      </c>
      <c r="N99" s="3">
        <f t="shared" si="37"/>
        <v>9.9562124999999995</v>
      </c>
      <c r="O99" s="30">
        <f t="shared" si="29"/>
        <v>1.5178571428570776E-3</v>
      </c>
      <c r="P99" s="40">
        <f t="shared" si="38"/>
        <v>-1.8125000000000106E-2</v>
      </c>
      <c r="R99" s="26"/>
      <c r="S99">
        <f t="shared" si="30"/>
        <v>0</v>
      </c>
      <c r="T99">
        <f t="shared" si="31"/>
        <v>0</v>
      </c>
      <c r="U99">
        <f t="shared" si="32"/>
        <v>1</v>
      </c>
    </row>
    <row r="100" spans="1:22" ht="33">
      <c r="A100" s="5">
        <f t="shared" si="24"/>
        <v>-1.1099999999999999E-2</v>
      </c>
      <c r="B100" s="2" t="s">
        <v>98</v>
      </c>
      <c r="C100" s="31">
        <v>-0.61</v>
      </c>
      <c r="D100" s="3">
        <v>10.97</v>
      </c>
      <c r="E100" s="34">
        <v>2.1000000000000001E-2</v>
      </c>
      <c r="F100" s="3">
        <f t="shared" si="33"/>
        <v>11.200369999999999</v>
      </c>
      <c r="G100" s="7">
        <f t="shared" si="25"/>
        <v>10.690265</v>
      </c>
      <c r="H100" s="8">
        <f t="shared" si="26"/>
        <v>10.141765000000001</v>
      </c>
      <c r="I100" s="4">
        <f t="shared" si="34"/>
        <v>0.51010499999999936</v>
      </c>
      <c r="J100" s="4">
        <f t="shared" si="35"/>
        <v>1.0586049999999982</v>
      </c>
      <c r="K100" s="4">
        <f t="shared" si="27"/>
        <v>0.30970660714285675</v>
      </c>
      <c r="L100" s="4">
        <f t="shared" si="28"/>
        <v>0.64272446428571317</v>
      </c>
      <c r="M100" s="3">
        <f t="shared" si="36"/>
        <v>10.999971607142857</v>
      </c>
      <c r="N100" s="3">
        <f t="shared" si="37"/>
        <v>10.784489464285715</v>
      </c>
      <c r="O100" s="35">
        <f t="shared" si="29"/>
        <v>2.7321428571428098E-3</v>
      </c>
      <c r="P100" s="40">
        <f t="shared" si="38"/>
        <v>-1.6910714285714321E-2</v>
      </c>
      <c r="R100" s="26"/>
      <c r="S100">
        <f t="shared" si="30"/>
        <v>0</v>
      </c>
      <c r="T100">
        <f t="shared" si="31"/>
        <v>0</v>
      </c>
      <c r="U100">
        <f t="shared" si="32"/>
        <v>1</v>
      </c>
    </row>
    <row r="101" spans="1:22" ht="33">
      <c r="A101" s="5">
        <f t="shared" si="24"/>
        <v>-9.7000000000000003E-3</v>
      </c>
      <c r="B101" s="2" t="s">
        <v>99</v>
      </c>
      <c r="C101" s="31">
        <v>-0.47</v>
      </c>
      <c r="D101" s="3">
        <v>9.68</v>
      </c>
      <c r="E101" s="34">
        <v>3.6999999999999998E-2</v>
      </c>
      <c r="F101" s="3">
        <f t="shared" si="33"/>
        <v>10.03816</v>
      </c>
      <c r="G101" s="7">
        <f t="shared" ref="G101:G132" si="43">(1+$G$1)*D101</f>
        <v>9.4331600000000009</v>
      </c>
      <c r="H101" s="8">
        <f t="shared" si="26"/>
        <v>8.9491599999999991</v>
      </c>
      <c r="I101" s="4">
        <f t="shared" si="34"/>
        <v>0.60499999999999865</v>
      </c>
      <c r="J101" s="4">
        <f t="shared" si="35"/>
        <v>1.0890000000000004</v>
      </c>
      <c r="K101" s="4">
        <f t="shared" ref="K101:K132" si="44">I101*$L$2/$L$1</f>
        <v>0.36732142857142774</v>
      </c>
      <c r="L101" s="4">
        <f t="shared" ref="L101:L132" si="45">J101*$L$2/$L$1</f>
        <v>0.66117857142857173</v>
      </c>
      <c r="M101" s="3">
        <f t="shared" si="36"/>
        <v>9.8004814285714286</v>
      </c>
      <c r="N101" s="3">
        <f t="shared" si="37"/>
        <v>9.6103385714285707</v>
      </c>
      <c r="O101" s="35">
        <f t="shared" si="29"/>
        <v>1.2446428571428601E-2</v>
      </c>
      <c r="P101" s="40">
        <f t="shared" si="38"/>
        <v>-7.196428571428614E-3</v>
      </c>
      <c r="R101" s="26"/>
      <c r="S101">
        <f t="shared" ref="S101:S132" si="46">IF(ISTEXT(Q101),1,0)</f>
        <v>0</v>
      </c>
      <c r="T101">
        <f t="shared" ref="T101:T132" si="47">IF(ISTEXT(R101),1,0)</f>
        <v>0</v>
      </c>
      <c r="U101">
        <f t="shared" ref="U101:U132" si="48">IF(ISTEXT(B101),1,0)</f>
        <v>1</v>
      </c>
      <c r="V101" t="str">
        <f t="shared" ref="V101:V103" si="49">B101</f>
        <v>OR, Tillamook</v>
      </c>
    </row>
    <row r="102" spans="1:22" ht="33">
      <c r="A102" s="5">
        <f t="shared" si="24"/>
        <v>-1.21E-2</v>
      </c>
      <c r="B102" s="2" t="s">
        <v>100</v>
      </c>
      <c r="C102" s="31">
        <v>-0.71</v>
      </c>
      <c r="D102" s="3">
        <v>9.14</v>
      </c>
      <c r="E102" s="34">
        <v>2.5000000000000001E-2</v>
      </c>
      <c r="F102" s="3">
        <f t="shared" si="33"/>
        <v>9.3684999999999992</v>
      </c>
      <c r="G102" s="7">
        <f t="shared" si="43"/>
        <v>8.9069300000000009</v>
      </c>
      <c r="H102" s="8">
        <f t="shared" si="26"/>
        <v>8.4499300000000002</v>
      </c>
      <c r="I102" s="4">
        <f t="shared" si="34"/>
        <v>0.46156999999999826</v>
      </c>
      <c r="J102" s="4">
        <f t="shared" si="35"/>
        <v>0.918569999999999</v>
      </c>
      <c r="K102" s="4">
        <f t="shared" si="44"/>
        <v>0.28023892857142751</v>
      </c>
      <c r="L102" s="4">
        <f t="shared" si="45"/>
        <v>0.55770321428571368</v>
      </c>
      <c r="M102" s="3">
        <f t="shared" si="36"/>
        <v>9.1871689285714275</v>
      </c>
      <c r="N102" s="3">
        <f t="shared" si="37"/>
        <v>9.0076332142857147</v>
      </c>
      <c r="O102" s="35">
        <f t="shared" si="29"/>
        <v>5.1607142857141089E-3</v>
      </c>
      <c r="P102" s="40">
        <f t="shared" si="38"/>
        <v>-1.4482142857142871E-2</v>
      </c>
      <c r="R102" s="26"/>
      <c r="S102">
        <f t="shared" si="46"/>
        <v>0</v>
      </c>
      <c r="T102">
        <f t="shared" si="47"/>
        <v>0</v>
      </c>
      <c r="U102">
        <f t="shared" si="48"/>
        <v>1</v>
      </c>
      <c r="V102" t="str">
        <f t="shared" si="49"/>
        <v>OR, Umatilla</v>
      </c>
    </row>
    <row r="103" spans="1:22" ht="33">
      <c r="A103" s="5">
        <f t="shared" si="24"/>
        <v>-9.7999999999999997E-3</v>
      </c>
      <c r="B103" s="2" t="s">
        <v>101</v>
      </c>
      <c r="C103" s="31">
        <v>-0.48</v>
      </c>
      <c r="D103" s="3">
        <v>9.74</v>
      </c>
      <c r="E103" s="34">
        <v>3.4000000000000002E-2</v>
      </c>
      <c r="F103" s="3">
        <f t="shared" si="33"/>
        <v>10.071160000000001</v>
      </c>
      <c r="G103" s="7">
        <f t="shared" si="43"/>
        <v>9.4916300000000007</v>
      </c>
      <c r="H103" s="8">
        <f t="shared" si="26"/>
        <v>9.0046300000000006</v>
      </c>
      <c r="I103" s="4">
        <f t="shared" si="34"/>
        <v>0.5795300000000001</v>
      </c>
      <c r="J103" s="4">
        <f t="shared" si="35"/>
        <v>1.0665300000000002</v>
      </c>
      <c r="K103" s="4">
        <f t="shared" si="44"/>
        <v>0.35185750000000005</v>
      </c>
      <c r="L103" s="4">
        <f t="shared" si="45"/>
        <v>0.6475360714285715</v>
      </c>
      <c r="M103" s="3">
        <f t="shared" si="36"/>
        <v>9.8434875000000002</v>
      </c>
      <c r="N103" s="3">
        <f t="shared" si="37"/>
        <v>9.6521660714285726</v>
      </c>
      <c r="O103" s="35">
        <f t="shared" si="29"/>
        <v>1.0624999999999996E-2</v>
      </c>
      <c r="P103" s="40">
        <f t="shared" si="38"/>
        <v>-9.0178571428570411E-3</v>
      </c>
      <c r="R103" s="26"/>
      <c r="S103">
        <f t="shared" si="46"/>
        <v>0</v>
      </c>
      <c r="T103">
        <f t="shared" si="47"/>
        <v>0</v>
      </c>
      <c r="U103">
        <f t="shared" si="48"/>
        <v>1</v>
      </c>
      <c r="V103" t="str">
        <f t="shared" si="49"/>
        <v>OR, Union</v>
      </c>
    </row>
    <row r="104" spans="1:22" ht="33">
      <c r="A104" s="5">
        <f t="shared" si="24"/>
        <v>-1.3199999999999998E-2</v>
      </c>
      <c r="B104" s="2" t="s">
        <v>102</v>
      </c>
      <c r="C104" s="31">
        <v>-0.82</v>
      </c>
      <c r="D104" s="3">
        <v>10.67</v>
      </c>
      <c r="E104" s="34">
        <v>1.1000000000000001E-2</v>
      </c>
      <c r="F104" s="3">
        <f t="shared" si="33"/>
        <v>10.787369999999999</v>
      </c>
      <c r="G104" s="7">
        <f t="shared" si="43"/>
        <v>10.397915000000001</v>
      </c>
      <c r="H104" s="8">
        <f t="shared" si="26"/>
        <v>9.8644149999999993</v>
      </c>
      <c r="I104" s="4">
        <f t="shared" si="34"/>
        <v>0.38945499999999811</v>
      </c>
      <c r="J104" s="4">
        <f t="shared" si="35"/>
        <v>0.92295499999999997</v>
      </c>
      <c r="K104" s="4">
        <f t="shared" si="44"/>
        <v>0.23645482142857027</v>
      </c>
      <c r="L104" s="4">
        <f t="shared" si="45"/>
        <v>0.56036553571428571</v>
      </c>
      <c r="M104" s="3">
        <f t="shared" si="36"/>
        <v>10.634369821428571</v>
      </c>
      <c r="N104" s="3">
        <f t="shared" si="37"/>
        <v>10.424780535714286</v>
      </c>
      <c r="O104" s="30">
        <f t="shared" si="29"/>
        <v>-3.3392857142857568E-3</v>
      </c>
      <c r="P104" s="39">
        <f t="shared" si="38"/>
        <v>-2.2982142857142868E-2</v>
      </c>
      <c r="R104" s="26" t="str">
        <f t="shared" ref="R104:R106" si="50">B104</f>
        <v>OR, Wallowa</v>
      </c>
      <c r="S104">
        <f t="shared" si="46"/>
        <v>0</v>
      </c>
      <c r="T104">
        <f t="shared" si="47"/>
        <v>1</v>
      </c>
      <c r="U104">
        <f t="shared" si="48"/>
        <v>1</v>
      </c>
    </row>
    <row r="105" spans="1:22" ht="33">
      <c r="A105" s="5">
        <f t="shared" si="24"/>
        <v>-8.2000000000000007E-3</v>
      </c>
      <c r="B105" s="2" t="s">
        <v>103</v>
      </c>
      <c r="C105" s="31">
        <v>-0.32</v>
      </c>
      <c r="D105" s="3">
        <v>7.27</v>
      </c>
      <c r="E105" s="34">
        <v>2.3E-2</v>
      </c>
      <c r="F105" s="3">
        <f t="shared" si="33"/>
        <v>7.4372099999999985</v>
      </c>
      <c r="G105" s="7">
        <f t="shared" si="43"/>
        <v>7.0846149999999994</v>
      </c>
      <c r="H105" s="8">
        <f t="shared" si="26"/>
        <v>6.7211149999999993</v>
      </c>
      <c r="I105" s="4">
        <f t="shared" si="34"/>
        <v>0.3525949999999991</v>
      </c>
      <c r="J105" s="4">
        <f t="shared" si="35"/>
        <v>0.71609499999999926</v>
      </c>
      <c r="K105" s="4">
        <f t="shared" si="44"/>
        <v>0.21407553571428517</v>
      </c>
      <c r="L105" s="4">
        <f t="shared" si="45"/>
        <v>0.4347719642857138</v>
      </c>
      <c r="M105" s="3">
        <f t="shared" si="36"/>
        <v>7.2986905357142842</v>
      </c>
      <c r="N105" s="3">
        <f t="shared" si="37"/>
        <v>7.1558869642857132</v>
      </c>
      <c r="O105" s="35">
        <f t="shared" si="29"/>
        <v>3.9464285714284177E-3</v>
      </c>
      <c r="P105" s="40">
        <f t="shared" si="29"/>
        <v>-1.5696428571428656E-2</v>
      </c>
      <c r="Q105" s="24"/>
      <c r="R105" s="26"/>
      <c r="S105" s="29">
        <f t="shared" si="46"/>
        <v>0</v>
      </c>
      <c r="T105" s="29">
        <f t="shared" si="47"/>
        <v>0</v>
      </c>
      <c r="U105" s="29">
        <f t="shared" si="48"/>
        <v>1</v>
      </c>
      <c r="V105" s="29" t="str">
        <f>B105</f>
        <v>OR, Wasco</v>
      </c>
    </row>
    <row r="106" spans="1:22" ht="33">
      <c r="A106" s="5">
        <f t="shared" si="24"/>
        <v>-1.0699999999999998E-2</v>
      </c>
      <c r="B106" s="2" t="s">
        <v>104</v>
      </c>
      <c r="C106" s="31">
        <v>-0.56999999999999995</v>
      </c>
      <c r="D106" s="3">
        <v>11.28</v>
      </c>
      <c r="E106" s="34">
        <v>8.8999999999999999E-3</v>
      </c>
      <c r="F106" s="3">
        <f t="shared" si="33"/>
        <v>11.380391999999999</v>
      </c>
      <c r="G106" s="7">
        <f t="shared" si="43"/>
        <v>10.99236</v>
      </c>
      <c r="H106" s="8">
        <f t="shared" si="26"/>
        <v>10.42836</v>
      </c>
      <c r="I106" s="4">
        <f t="shared" si="34"/>
        <v>0.38803199999999904</v>
      </c>
      <c r="J106" s="4">
        <f t="shared" si="35"/>
        <v>0.9520319999999991</v>
      </c>
      <c r="K106" s="4">
        <f t="shared" si="44"/>
        <v>0.23559085714285655</v>
      </c>
      <c r="L106" s="4">
        <f t="shared" si="45"/>
        <v>0.57801942857142807</v>
      </c>
      <c r="M106" s="3">
        <f t="shared" si="36"/>
        <v>11.227950857142856</v>
      </c>
      <c r="N106" s="3">
        <f t="shared" si="37"/>
        <v>11.006379428571428</v>
      </c>
      <c r="O106" s="30">
        <f t="shared" ref="O106:P109" si="51">(M106-$D106)/$D106</f>
        <v>-4.6142857142857487E-3</v>
      </c>
      <c r="P106" s="39">
        <f t="shared" si="51"/>
        <v>-2.4257142857142849E-2</v>
      </c>
      <c r="Q106" s="23"/>
      <c r="R106" s="26" t="str">
        <f t="shared" si="50"/>
        <v>OR, Washington</v>
      </c>
      <c r="S106">
        <f t="shared" si="46"/>
        <v>0</v>
      </c>
      <c r="T106">
        <f t="shared" si="47"/>
        <v>1</v>
      </c>
      <c r="U106">
        <f t="shared" si="48"/>
        <v>1</v>
      </c>
    </row>
    <row r="107" spans="1:22" ht="33">
      <c r="A107" s="5">
        <f t="shared" si="24"/>
        <v>-9.0999999999999987E-3</v>
      </c>
      <c r="B107" s="2" t="s">
        <v>105</v>
      </c>
      <c r="C107" s="31">
        <v>-0.41</v>
      </c>
      <c r="D107" s="3">
        <v>10.85</v>
      </c>
      <c r="E107" s="34">
        <v>0.03</v>
      </c>
      <c r="F107" s="3">
        <f t="shared" si="33"/>
        <v>11.1755</v>
      </c>
      <c r="G107" s="7">
        <f t="shared" si="43"/>
        <v>10.573325000000001</v>
      </c>
      <c r="H107" s="8">
        <f t="shared" si="26"/>
        <v>10.030825</v>
      </c>
      <c r="I107" s="4">
        <f t="shared" si="34"/>
        <v>0.60217499999999902</v>
      </c>
      <c r="J107" s="4">
        <f t="shared" si="35"/>
        <v>1.1446749999999994</v>
      </c>
      <c r="K107" s="4">
        <f t="shared" si="44"/>
        <v>0.36560624999999941</v>
      </c>
      <c r="L107" s="4">
        <f t="shared" si="45"/>
        <v>0.69498124999999966</v>
      </c>
      <c r="M107" s="3">
        <f t="shared" si="36"/>
        <v>10.93893125</v>
      </c>
      <c r="N107" s="3">
        <f t="shared" si="37"/>
        <v>10.72580625</v>
      </c>
      <c r="O107" s="35">
        <f t="shared" si="51"/>
        <v>8.1964285714285628E-3</v>
      </c>
      <c r="P107" s="40">
        <f t="shared" ref="P107:P137" si="52">(N107-$D107)/$D107</f>
        <v>-1.1446428571428561E-2</v>
      </c>
      <c r="Q107" s="23"/>
      <c r="R107" s="26"/>
      <c r="S107">
        <f t="shared" si="46"/>
        <v>0</v>
      </c>
      <c r="T107">
        <f t="shared" si="47"/>
        <v>0</v>
      </c>
      <c r="U107">
        <f t="shared" si="48"/>
        <v>1</v>
      </c>
      <c r="V107" t="str">
        <f t="shared" ref="V107:V109" si="53">B107</f>
        <v>OR, Wheeler</v>
      </c>
    </row>
    <row r="108" spans="1:22" ht="33">
      <c r="A108" s="5">
        <f t="shared" si="24"/>
        <v>-1.1099999999999999E-2</v>
      </c>
      <c r="B108" s="2" t="s">
        <v>106</v>
      </c>
      <c r="C108" s="31">
        <v>-0.61</v>
      </c>
      <c r="D108" s="3">
        <v>9.5500000000000007</v>
      </c>
      <c r="E108" s="34">
        <v>0.02</v>
      </c>
      <c r="F108" s="3">
        <f t="shared" si="33"/>
        <v>9.7410000000000014</v>
      </c>
      <c r="G108" s="7">
        <f t="shared" si="43"/>
        <v>9.3064750000000007</v>
      </c>
      <c r="H108" s="8">
        <f t="shared" si="26"/>
        <v>8.8289749999999998</v>
      </c>
      <c r="I108" s="4">
        <f t="shared" si="34"/>
        <v>0.43452500000000072</v>
      </c>
      <c r="J108" s="4">
        <f t="shared" si="35"/>
        <v>0.91202500000000164</v>
      </c>
      <c r="K108" s="4">
        <f t="shared" si="44"/>
        <v>0.26381875000000043</v>
      </c>
      <c r="L108" s="4">
        <f t="shared" si="45"/>
        <v>0.55372946428571534</v>
      </c>
      <c r="M108" s="3">
        <f t="shared" si="36"/>
        <v>9.5702937500000012</v>
      </c>
      <c r="N108" s="3">
        <f t="shared" si="37"/>
        <v>9.382704464285716</v>
      </c>
      <c r="O108" s="35">
        <f t="shared" si="51"/>
        <v>2.1250000000000461E-3</v>
      </c>
      <c r="P108" s="40">
        <f t="shared" si="52"/>
        <v>-1.7517857142857033E-2</v>
      </c>
      <c r="Q108" s="23"/>
      <c r="R108" s="26"/>
      <c r="S108">
        <f t="shared" si="46"/>
        <v>0</v>
      </c>
      <c r="T108">
        <f t="shared" si="47"/>
        <v>0</v>
      </c>
      <c r="U108">
        <f t="shared" si="48"/>
        <v>1</v>
      </c>
      <c r="V108" t="str">
        <f t="shared" si="53"/>
        <v>OR, Yamhill</v>
      </c>
    </row>
    <row r="109" spans="1:22" ht="33">
      <c r="A109" s="5">
        <f t="shared" si="24"/>
        <v>-6.8999999999999999E-3</v>
      </c>
      <c r="B109" s="2" t="s">
        <v>108</v>
      </c>
      <c r="C109" s="31">
        <v>-0.19</v>
      </c>
      <c r="D109" s="3">
        <v>8.58</v>
      </c>
      <c r="E109" s="34">
        <v>0.02</v>
      </c>
      <c r="F109" s="3">
        <f t="shared" si="33"/>
        <v>8.7515999999999998</v>
      </c>
      <c r="G109" s="7">
        <f t="shared" si="43"/>
        <v>8.3612099999999998</v>
      </c>
      <c r="H109" s="8">
        <f t="shared" si="26"/>
        <v>7.9322099999999995</v>
      </c>
      <c r="I109" s="4">
        <f t="shared" si="34"/>
        <v>0.39039000000000001</v>
      </c>
      <c r="J109" s="4">
        <f t="shared" si="35"/>
        <v>0.81939000000000028</v>
      </c>
      <c r="K109" s="4">
        <f t="shared" si="44"/>
        <v>0.2370225</v>
      </c>
      <c r="L109" s="4">
        <f t="shared" si="45"/>
        <v>0.49748678571428595</v>
      </c>
      <c r="M109" s="3">
        <f t="shared" si="36"/>
        <v>8.5982324999999999</v>
      </c>
      <c r="N109" s="3">
        <f t="shared" si="37"/>
        <v>8.4296967857142846</v>
      </c>
      <c r="O109" s="35">
        <f t="shared" si="51"/>
        <v>2.1249999999999854E-3</v>
      </c>
      <c r="P109" s="40">
        <f t="shared" si="52"/>
        <v>-1.7517857142857279E-2</v>
      </c>
      <c r="Q109" s="24"/>
      <c r="R109" s="26"/>
      <c r="S109" s="29">
        <f t="shared" si="46"/>
        <v>0</v>
      </c>
      <c r="T109" s="29">
        <f t="shared" si="47"/>
        <v>0</v>
      </c>
      <c r="U109" s="29">
        <f t="shared" si="48"/>
        <v>1</v>
      </c>
      <c r="V109" s="29" t="str">
        <f t="shared" si="53"/>
        <v>WA, Adams</v>
      </c>
    </row>
    <row r="110" spans="1:22" ht="33">
      <c r="A110" s="5">
        <f t="shared" si="24"/>
        <v>-1.01E-2</v>
      </c>
      <c r="B110" s="2" t="s">
        <v>107</v>
      </c>
      <c r="C110" s="31">
        <v>-0.51</v>
      </c>
      <c r="D110" s="3">
        <v>9.7200000000000006</v>
      </c>
      <c r="E110" s="34">
        <v>8.2000000000000007E-3</v>
      </c>
      <c r="F110" s="3">
        <f t="shared" si="33"/>
        <v>9.7997040000000002</v>
      </c>
      <c r="G110" s="7">
        <f t="shared" si="43"/>
        <v>9.4721400000000013</v>
      </c>
      <c r="H110" s="8">
        <f t="shared" si="26"/>
        <v>8.9861400000000007</v>
      </c>
      <c r="I110" s="4">
        <f t="shared" si="34"/>
        <v>0.32756399999999886</v>
      </c>
      <c r="J110" s="4">
        <f t="shared" si="35"/>
        <v>0.81356399999999951</v>
      </c>
      <c r="K110" s="4">
        <f t="shared" si="44"/>
        <v>0.19887814285714217</v>
      </c>
      <c r="L110" s="4">
        <f t="shared" si="45"/>
        <v>0.49394957142857115</v>
      </c>
      <c r="M110" s="3">
        <f t="shared" si="36"/>
        <v>9.6710181428571431</v>
      </c>
      <c r="N110" s="3">
        <f t="shared" si="37"/>
        <v>9.4800895714285716</v>
      </c>
      <c r="O110" s="30">
        <f>(M110-$D110)/$D110</f>
        <v>-5.0392857142857531E-3</v>
      </c>
      <c r="P110" s="39">
        <f t="shared" si="52"/>
        <v>-2.4682142857142909E-2</v>
      </c>
      <c r="Q110" s="23"/>
      <c r="R110" s="26" t="str">
        <f t="shared" ref="R110" si="54">B110</f>
        <v>WA, Asotin</v>
      </c>
      <c r="S110">
        <f t="shared" si="46"/>
        <v>0</v>
      </c>
      <c r="T110">
        <f t="shared" si="47"/>
        <v>1</v>
      </c>
      <c r="U110">
        <f t="shared" si="48"/>
        <v>1</v>
      </c>
    </row>
    <row r="111" spans="1:22" ht="33">
      <c r="A111" s="5">
        <f t="shared" si="24"/>
        <v>-7.4000000000000003E-3</v>
      </c>
      <c r="B111" s="2" t="s">
        <v>109</v>
      </c>
      <c r="C111" s="32">
        <v>-0.24</v>
      </c>
      <c r="D111" s="3">
        <v>8.3800000000000008</v>
      </c>
      <c r="E111" s="34">
        <v>0.04</v>
      </c>
      <c r="F111" s="3">
        <f>(1+E111)*D111</f>
        <v>8.7152000000000012</v>
      </c>
      <c r="G111" s="7">
        <f>(1+$G$1)*D111</f>
        <v>8.1663100000000011</v>
      </c>
      <c r="H111" s="8">
        <f>(1+$H$1)*$D111</f>
        <v>7.7473100000000006</v>
      </c>
      <c r="I111" s="4">
        <f>$F111-G111</f>
        <v>0.5488900000000001</v>
      </c>
      <c r="J111" s="4">
        <f>$F111-H111</f>
        <v>0.96789000000000058</v>
      </c>
      <c r="K111" s="4">
        <f>I111*$L$2/$L$1</f>
        <v>0.3332546428571429</v>
      </c>
      <c r="L111" s="4">
        <f>J111*$L$2/$L$1</f>
        <v>0.58764750000000032</v>
      </c>
      <c r="M111" s="3">
        <f>G111+K111</f>
        <v>8.4995646428571447</v>
      </c>
      <c r="N111" s="3">
        <f>H111+L111</f>
        <v>8.3349575000000016</v>
      </c>
      <c r="O111" s="35">
        <f>(M111-$D111)/$D111</f>
        <v>1.4267857142857273E-2</v>
      </c>
      <c r="P111" s="40">
        <f>(N111-$D111)/$D111</f>
        <v>-5.374999999999905E-3</v>
      </c>
      <c r="Q111" s="41"/>
      <c r="R111" s="41"/>
      <c r="S111" s="29">
        <f t="shared" si="46"/>
        <v>0</v>
      </c>
      <c r="T111" s="29">
        <f t="shared" si="47"/>
        <v>0</v>
      </c>
      <c r="U111" s="29">
        <f t="shared" si="48"/>
        <v>1</v>
      </c>
      <c r="V111" s="29" t="str">
        <f>B111</f>
        <v>WA, Benton</v>
      </c>
    </row>
    <row r="112" spans="1:22" ht="33">
      <c r="A112" s="5">
        <f t="shared" si="24"/>
        <v>-6.0000000000000001E-3</v>
      </c>
      <c r="B112" s="2" t="s">
        <v>112</v>
      </c>
      <c r="C112" s="31">
        <v>-0.1</v>
      </c>
      <c r="D112" s="3">
        <v>3.48</v>
      </c>
      <c r="E112" s="34">
        <v>6.4999999999999997E-3</v>
      </c>
      <c r="F112" s="3">
        <f t="shared" si="33"/>
        <v>3.5026199999999998</v>
      </c>
      <c r="G112" s="7">
        <f t="shared" si="43"/>
        <v>3.3912599999999999</v>
      </c>
      <c r="H112" s="8">
        <f t="shared" si="26"/>
        <v>3.21726</v>
      </c>
      <c r="I112" s="4">
        <f t="shared" si="34"/>
        <v>0.1113599999999999</v>
      </c>
      <c r="J112" s="4">
        <f>$F112-H112</f>
        <v>0.28535999999999984</v>
      </c>
      <c r="K112" s="4">
        <f t="shared" si="44"/>
        <v>6.7611428571428503E-2</v>
      </c>
      <c r="L112" s="4">
        <f>J112*$L$2/$L$1</f>
        <v>0.17325428571428561</v>
      </c>
      <c r="M112" s="3">
        <f t="shared" si="36"/>
        <v>3.4588714285714284</v>
      </c>
      <c r="N112" s="3">
        <f t="shared" si="37"/>
        <v>3.3905142857142856</v>
      </c>
      <c r="O112" s="30">
        <f t="shared" ref="O112:O116" si="55">(M112-$D112)/$D112</f>
        <v>-6.0714285714286225E-3</v>
      </c>
      <c r="P112" s="39">
        <f t="shared" si="52"/>
        <v>-2.5714285714285745E-2</v>
      </c>
      <c r="Q112" s="23"/>
      <c r="R112" s="26" t="str">
        <f t="shared" ref="R112" si="56">B112</f>
        <v>WA, Chelan</v>
      </c>
      <c r="S112">
        <f t="shared" si="46"/>
        <v>0</v>
      </c>
      <c r="T112">
        <f t="shared" si="47"/>
        <v>1</v>
      </c>
      <c r="U112">
        <f t="shared" si="48"/>
        <v>1</v>
      </c>
    </row>
    <row r="113" spans="1:22" ht="33">
      <c r="A113" s="5">
        <f t="shared" si="24"/>
        <v>-8.8000000000000005E-3</v>
      </c>
      <c r="B113" s="2" t="s">
        <v>111</v>
      </c>
      <c r="C113" s="31">
        <v>-0.38</v>
      </c>
      <c r="D113" s="3">
        <v>9.39</v>
      </c>
      <c r="E113" s="34">
        <v>3.6999999999999998E-2</v>
      </c>
      <c r="F113" s="3">
        <f>(1+E113)*D113</f>
        <v>9.7374299999999998</v>
      </c>
      <c r="G113" s="7">
        <f>(1+$G$1)*D113</f>
        <v>9.1505550000000007</v>
      </c>
      <c r="H113" s="8">
        <f>(1+$H$1)*$D113</f>
        <v>8.6810550000000006</v>
      </c>
      <c r="I113" s="4">
        <f>$F113-G113</f>
        <v>0.58687499999999915</v>
      </c>
      <c r="J113" s="4">
        <f>$F113-H113</f>
        <v>1.0563749999999992</v>
      </c>
      <c r="K113" s="4">
        <f>I113*$L$2/$L$1</f>
        <v>0.35631696428571374</v>
      </c>
      <c r="L113" s="4">
        <f>J113*$L$2/$L$1</f>
        <v>0.64137053571428526</v>
      </c>
      <c r="M113" s="3">
        <f>G113+K113</f>
        <v>9.5068719642857147</v>
      </c>
      <c r="N113" s="3">
        <f>H113+L113</f>
        <v>9.3224255357142862</v>
      </c>
      <c r="O113" s="35">
        <f>(M113-$D113)/$D113</f>
        <v>1.2446428571428553E-2</v>
      </c>
      <c r="P113" s="40">
        <f>(N113-$D113)/$D113</f>
        <v>-7.1964285714285767E-3</v>
      </c>
      <c r="Q113" s="23"/>
      <c r="R113" s="26"/>
      <c r="S113">
        <f t="shared" si="46"/>
        <v>0</v>
      </c>
      <c r="T113">
        <f t="shared" si="47"/>
        <v>0</v>
      </c>
      <c r="U113">
        <f t="shared" si="48"/>
        <v>1</v>
      </c>
      <c r="V113" t="str">
        <f t="shared" ref="V113:V114" si="57">B113</f>
        <v>WA, Clallam</v>
      </c>
    </row>
    <row r="114" spans="1:22" ht="33">
      <c r="A114" s="5">
        <f t="shared" si="24"/>
        <v>-8.0000000000000002E-3</v>
      </c>
      <c r="B114" s="2" t="s">
        <v>110</v>
      </c>
      <c r="C114" s="31">
        <v>-0.3</v>
      </c>
      <c r="D114" s="3">
        <v>9.34</v>
      </c>
      <c r="E114" s="34">
        <v>2.4E-2</v>
      </c>
      <c r="F114" s="3">
        <f t="shared" si="33"/>
        <v>9.5641599999999993</v>
      </c>
      <c r="G114" s="7">
        <f>(1+$G$1)*$D114</f>
        <v>9.1018299999999996</v>
      </c>
      <c r="H114" s="8">
        <f>(1+$H$1)*$D114</f>
        <v>8.6348299999999991</v>
      </c>
      <c r="I114" s="4">
        <f t="shared" si="34"/>
        <v>0.46232999999999969</v>
      </c>
      <c r="J114" s="4">
        <f t="shared" si="35"/>
        <v>0.92933000000000021</v>
      </c>
      <c r="K114" s="4">
        <f t="shared" si="44"/>
        <v>0.28070035714285696</v>
      </c>
      <c r="L114" s="4">
        <f t="shared" si="45"/>
        <v>0.56423607142857146</v>
      </c>
      <c r="M114" s="3">
        <f t="shared" si="36"/>
        <v>9.3825303571428567</v>
      </c>
      <c r="N114" s="3">
        <f>H114+L114</f>
        <v>9.1990660714285699</v>
      </c>
      <c r="O114" s="35">
        <f t="shared" si="55"/>
        <v>4.5535714285713921E-3</v>
      </c>
      <c r="P114" s="40">
        <f t="shared" si="52"/>
        <v>-1.5089285714285862E-2</v>
      </c>
      <c r="Q114" s="23"/>
      <c r="R114" s="26"/>
      <c r="S114">
        <f t="shared" si="46"/>
        <v>0</v>
      </c>
      <c r="T114">
        <f t="shared" si="47"/>
        <v>0</v>
      </c>
      <c r="U114">
        <f t="shared" si="48"/>
        <v>1</v>
      </c>
      <c r="V114" t="str">
        <f t="shared" si="57"/>
        <v>WA, Clark</v>
      </c>
    </row>
    <row r="115" spans="1:22" ht="33">
      <c r="A115" s="5">
        <f t="shared" si="24"/>
        <v>-1.3100000000000001E-2</v>
      </c>
      <c r="B115" s="2" t="s">
        <v>113</v>
      </c>
      <c r="C115" s="31">
        <v>-0.81</v>
      </c>
      <c r="D115" s="3">
        <v>10.7</v>
      </c>
      <c r="E115" s="34">
        <v>1.2E-2</v>
      </c>
      <c r="F115" s="3">
        <f t="shared" si="33"/>
        <v>10.8284</v>
      </c>
      <c r="G115" s="7">
        <f t="shared" si="43"/>
        <v>10.427149999999999</v>
      </c>
      <c r="H115" s="8">
        <f t="shared" ref="H115:H151" si="58">(1+$H$1)*$D115</f>
        <v>9.8921499999999991</v>
      </c>
      <c r="I115" s="4">
        <f t="shared" si="34"/>
        <v>0.40125000000000099</v>
      </c>
      <c r="J115" s="4">
        <f t="shared" si="35"/>
        <v>0.93625000000000114</v>
      </c>
      <c r="K115" s="4">
        <f t="shared" si="44"/>
        <v>0.24361607142857206</v>
      </c>
      <c r="L115" s="4">
        <f t="shared" si="45"/>
        <v>0.56843750000000071</v>
      </c>
      <c r="M115" s="3">
        <f>G115+K115</f>
        <v>10.670766071428572</v>
      </c>
      <c r="N115" s="3">
        <f t="shared" si="37"/>
        <v>10.460587499999999</v>
      </c>
      <c r="O115" s="30">
        <f t="shared" si="55"/>
        <v>-2.7321428571427451E-3</v>
      </c>
      <c r="P115" s="40">
        <f t="shared" si="52"/>
        <v>-2.2375000000000023E-2</v>
      </c>
      <c r="Q115" s="23"/>
      <c r="R115" s="26"/>
      <c r="S115">
        <f t="shared" si="46"/>
        <v>0</v>
      </c>
      <c r="T115">
        <f t="shared" si="47"/>
        <v>0</v>
      </c>
      <c r="U115">
        <f t="shared" si="48"/>
        <v>1</v>
      </c>
    </row>
    <row r="116" spans="1:22" ht="33">
      <c r="A116" s="5">
        <f t="shared" si="24"/>
        <v>-3.2999999999999995E-3</v>
      </c>
      <c r="B116" s="2" t="s">
        <v>114</v>
      </c>
      <c r="C116" s="32">
        <v>0.17</v>
      </c>
      <c r="D116" s="3">
        <v>8.52</v>
      </c>
      <c r="E116" s="34">
        <v>3.9E-2</v>
      </c>
      <c r="F116" s="3">
        <f t="shared" si="33"/>
        <v>8.8522799999999986</v>
      </c>
      <c r="G116" s="7">
        <f t="shared" si="43"/>
        <v>8.30274</v>
      </c>
      <c r="H116" s="8">
        <f t="shared" si="58"/>
        <v>7.8767399999999999</v>
      </c>
      <c r="I116" s="4">
        <f t="shared" si="34"/>
        <v>0.54953999999999859</v>
      </c>
      <c r="J116" s="4">
        <f t="shared" si="35"/>
        <v>0.97553999999999874</v>
      </c>
      <c r="K116" s="4">
        <f t="shared" si="44"/>
        <v>0.33364928571428487</v>
      </c>
      <c r="L116" s="4">
        <f t="shared" si="45"/>
        <v>0.59229214285714205</v>
      </c>
      <c r="M116" s="3">
        <f>G116+K116</f>
        <v>8.6363892857142854</v>
      </c>
      <c r="N116" s="3">
        <f t="shared" si="37"/>
        <v>8.4690321428571416</v>
      </c>
      <c r="O116" s="35">
        <f t="shared" si="55"/>
        <v>1.3660714285714304E-2</v>
      </c>
      <c r="P116" s="40">
        <f t="shared" si="52"/>
        <v>-5.9821428571429592E-3</v>
      </c>
      <c r="Q116" s="24"/>
      <c r="R116" s="26"/>
      <c r="S116" s="29">
        <f t="shared" si="46"/>
        <v>0</v>
      </c>
      <c r="T116" s="29">
        <f t="shared" si="47"/>
        <v>0</v>
      </c>
      <c r="U116" s="29">
        <f t="shared" si="48"/>
        <v>1</v>
      </c>
      <c r="V116" s="29" t="str">
        <f>B116</f>
        <v>WA, Cowlitz</v>
      </c>
    </row>
    <row r="117" spans="1:22" ht="33">
      <c r="A117" s="5">
        <f t="shared" si="24"/>
        <v>-4.7999999999999996E-3</v>
      </c>
      <c r="B117" s="2" t="s">
        <v>115</v>
      </c>
      <c r="C117" s="32">
        <v>0.02</v>
      </c>
      <c r="D117" s="3">
        <v>2.97</v>
      </c>
      <c r="E117" s="34">
        <v>2.0999999999999999E-3</v>
      </c>
      <c r="F117" s="3">
        <f t="shared" si="33"/>
        <v>2.9762370000000002</v>
      </c>
      <c r="G117" s="7">
        <f t="shared" si="43"/>
        <v>2.8942650000000003</v>
      </c>
      <c r="H117" s="8">
        <f t="shared" si="58"/>
        <v>2.745765</v>
      </c>
      <c r="I117" s="4">
        <f t="shared" si="34"/>
        <v>8.1971999999999934E-2</v>
      </c>
      <c r="J117" s="4">
        <f t="shared" si="35"/>
        <v>0.23047200000000023</v>
      </c>
      <c r="K117" s="4">
        <f t="shared" si="44"/>
        <v>4.9768714285714249E-2</v>
      </c>
      <c r="L117" s="4">
        <f t="shared" si="45"/>
        <v>0.1399294285714287</v>
      </c>
      <c r="M117" s="3">
        <f t="shared" si="36"/>
        <v>2.9440337142857147</v>
      </c>
      <c r="N117" s="3">
        <f t="shared" si="37"/>
        <v>2.8856944285714285</v>
      </c>
      <c r="O117" s="30">
        <f t="shared" ref="O117:O120" si="59">(M117-$D117)/$D117</f>
        <v>-8.7428571428570696E-3</v>
      </c>
      <c r="P117" s="39">
        <f t="shared" si="52"/>
        <v>-2.8385714285714358E-2</v>
      </c>
      <c r="Q117" t="str">
        <f>B117</f>
        <v xml:space="preserve">WA, Douglas </v>
      </c>
      <c r="R117" s="26" t="str">
        <f t="shared" ref="R117" si="60">B117</f>
        <v xml:space="preserve">WA, Douglas </v>
      </c>
      <c r="S117">
        <f t="shared" si="46"/>
        <v>1</v>
      </c>
      <c r="T117">
        <f t="shared" si="47"/>
        <v>1</v>
      </c>
      <c r="U117">
        <f t="shared" si="48"/>
        <v>1</v>
      </c>
    </row>
    <row r="118" spans="1:22" ht="33">
      <c r="A118" s="5">
        <f t="shared" si="24"/>
        <v>-9.3999999999999986E-3</v>
      </c>
      <c r="B118" s="2" t="s">
        <v>25</v>
      </c>
      <c r="C118" s="31">
        <v>-0.44</v>
      </c>
      <c r="D118" s="3">
        <v>10.18</v>
      </c>
      <c r="E118" s="34">
        <v>2.7E-2</v>
      </c>
      <c r="F118" s="3">
        <f t="shared" si="33"/>
        <v>10.454859999999998</v>
      </c>
      <c r="G118" s="7">
        <f t="shared" si="43"/>
        <v>9.9204100000000004</v>
      </c>
      <c r="H118" s="8">
        <f t="shared" si="58"/>
        <v>9.4114100000000001</v>
      </c>
      <c r="I118" s="4">
        <f t="shared" si="34"/>
        <v>0.53444999999999787</v>
      </c>
      <c r="J118" s="4">
        <f t="shared" si="35"/>
        <v>1.0434499999999982</v>
      </c>
      <c r="K118" s="4">
        <f t="shared" si="44"/>
        <v>0.32448749999999871</v>
      </c>
      <c r="L118" s="4">
        <f t="shared" si="45"/>
        <v>0.63352321428571323</v>
      </c>
      <c r="M118" s="3">
        <f t="shared" si="36"/>
        <v>10.244897499999999</v>
      </c>
      <c r="N118" s="3">
        <f t="shared" si="37"/>
        <v>10.044933214285713</v>
      </c>
      <c r="O118" s="35">
        <f t="shared" si="59"/>
        <v>6.3749999999998964E-3</v>
      </c>
      <c r="P118" s="40">
        <f t="shared" si="52"/>
        <v>-1.3267857142857236E-2</v>
      </c>
      <c r="Q118" s="23"/>
      <c r="R118" s="26"/>
      <c r="S118">
        <f t="shared" si="46"/>
        <v>0</v>
      </c>
      <c r="T118">
        <f t="shared" si="47"/>
        <v>0</v>
      </c>
      <c r="U118">
        <f t="shared" si="48"/>
        <v>1</v>
      </c>
      <c r="V118" t="str">
        <f t="shared" ref="V118:V120" si="61">B118</f>
        <v>WA, Ferry</v>
      </c>
    </row>
    <row r="119" spans="1:22" ht="33">
      <c r="A119" s="5">
        <f>(C119-0.5)/100</f>
        <v>-2.9000000000000002E-3</v>
      </c>
      <c r="B119" s="2" t="s">
        <v>26</v>
      </c>
      <c r="C119" s="32">
        <v>0.21</v>
      </c>
      <c r="D119" s="3">
        <v>9.17</v>
      </c>
      <c r="E119" s="34">
        <v>3.9E-2</v>
      </c>
      <c r="F119" s="3">
        <f t="shared" si="33"/>
        <v>9.5276299999999985</v>
      </c>
      <c r="G119" s="7">
        <f t="shared" si="43"/>
        <v>8.9361650000000008</v>
      </c>
      <c r="H119" s="8">
        <f t="shared" si="58"/>
        <v>8.477665</v>
      </c>
      <c r="I119" s="4">
        <f t="shared" si="34"/>
        <v>0.59146499999999769</v>
      </c>
      <c r="J119" s="4">
        <f t="shared" si="35"/>
        <v>1.0499649999999985</v>
      </c>
      <c r="K119" s="4">
        <f t="shared" si="44"/>
        <v>0.35910374999999861</v>
      </c>
      <c r="L119" s="4">
        <f t="shared" si="45"/>
        <v>0.63747874999999909</v>
      </c>
      <c r="M119" s="3">
        <f t="shared" si="36"/>
        <v>9.29526875</v>
      </c>
      <c r="N119" s="3">
        <f t="shared" si="37"/>
        <v>9.1151437499999997</v>
      </c>
      <c r="O119" s="35">
        <f t="shared" si="59"/>
        <v>1.366071428571429E-2</v>
      </c>
      <c r="P119" s="40">
        <f t="shared" si="52"/>
        <v>-5.9821428571428872E-3</v>
      </c>
      <c r="Q119" s="24"/>
      <c r="R119" s="26"/>
      <c r="S119" s="29">
        <f t="shared" si="46"/>
        <v>0</v>
      </c>
      <c r="T119" s="29">
        <f t="shared" si="47"/>
        <v>0</v>
      </c>
      <c r="U119" s="29">
        <f t="shared" si="48"/>
        <v>1</v>
      </c>
      <c r="V119" s="29" t="str">
        <f t="shared" si="61"/>
        <v>WA, Franklin</v>
      </c>
    </row>
    <row r="120" spans="1:22" ht="33">
      <c r="A120" s="5">
        <f t="shared" ref="A120:A151" si="62">(C120-0.5)/100</f>
        <v>-8.3000000000000001E-3</v>
      </c>
      <c r="B120" s="2" t="s">
        <v>27</v>
      </c>
      <c r="C120" s="31">
        <v>-0.33</v>
      </c>
      <c r="D120" s="3">
        <v>9.41</v>
      </c>
      <c r="E120" s="34">
        <v>2.3E-2</v>
      </c>
      <c r="F120" s="3">
        <f t="shared" si="33"/>
        <v>9.6264299999999992</v>
      </c>
      <c r="G120" s="7">
        <f t="shared" si="43"/>
        <v>9.170045</v>
      </c>
      <c r="H120" s="8">
        <f t="shared" si="58"/>
        <v>8.6995450000000005</v>
      </c>
      <c r="I120" s="4">
        <f t="shared" si="34"/>
        <v>0.45638499999999915</v>
      </c>
      <c r="J120" s="4">
        <f t="shared" si="35"/>
        <v>0.92688499999999863</v>
      </c>
      <c r="K120" s="4">
        <f t="shared" si="44"/>
        <v>0.27709089285714233</v>
      </c>
      <c r="L120" s="4">
        <f t="shared" si="45"/>
        <v>0.56275160714285632</v>
      </c>
      <c r="M120" s="3">
        <f t="shared" si="36"/>
        <v>9.4471358928571423</v>
      </c>
      <c r="N120" s="3">
        <f t="shared" si="37"/>
        <v>9.2622966071428561</v>
      </c>
      <c r="O120" s="35">
        <f t="shared" si="59"/>
        <v>3.9464285714284949E-3</v>
      </c>
      <c r="P120" s="40">
        <f t="shared" si="52"/>
        <v>-1.5696428571428701E-2</v>
      </c>
      <c r="Q120" s="24"/>
      <c r="R120" s="26"/>
      <c r="S120" s="29">
        <f t="shared" si="46"/>
        <v>0</v>
      </c>
      <c r="T120" s="29">
        <f t="shared" si="47"/>
        <v>0</v>
      </c>
      <c r="U120" s="29">
        <f t="shared" si="48"/>
        <v>1</v>
      </c>
      <c r="V120" s="29" t="str">
        <f t="shared" si="61"/>
        <v>WA, Garfield</v>
      </c>
    </row>
    <row r="121" spans="1:22" ht="33">
      <c r="A121" s="5">
        <f t="shared" si="62"/>
        <v>-0.02</v>
      </c>
      <c r="B121" s="2" t="s">
        <v>28</v>
      </c>
      <c r="C121" s="31">
        <v>-1.5</v>
      </c>
      <c r="D121" s="3">
        <v>6.04</v>
      </c>
      <c r="E121" s="34">
        <v>1.4999999999999999E-2</v>
      </c>
      <c r="F121" s="3">
        <f t="shared" si="33"/>
        <v>6.1305999999999994</v>
      </c>
      <c r="G121" s="7">
        <f t="shared" si="43"/>
        <v>5.88598</v>
      </c>
      <c r="H121" s="8">
        <f t="shared" si="58"/>
        <v>5.5839800000000004</v>
      </c>
      <c r="I121" s="4">
        <f t="shared" si="34"/>
        <v>0.24461999999999939</v>
      </c>
      <c r="J121" s="4">
        <f t="shared" si="35"/>
        <v>0.546619999999999</v>
      </c>
      <c r="K121" s="4">
        <f t="shared" si="44"/>
        <v>0.14851928571428533</v>
      </c>
      <c r="L121" s="4">
        <f t="shared" si="45"/>
        <v>0.33187642857142796</v>
      </c>
      <c r="M121" s="3">
        <f t="shared" si="36"/>
        <v>6.0344992857142854</v>
      </c>
      <c r="N121" s="3">
        <f t="shared" si="37"/>
        <v>5.9158564285714288</v>
      </c>
      <c r="O121" s="30">
        <f>(M121-$D121)/$D121</f>
        <v>-9.1071428571434375E-4</v>
      </c>
      <c r="P121" s="40">
        <f t="shared" si="52"/>
        <v>-2.0553571428571397E-2</v>
      </c>
      <c r="Q121" s="23"/>
      <c r="R121" s="26"/>
      <c r="S121">
        <f t="shared" si="46"/>
        <v>0</v>
      </c>
      <c r="T121">
        <f t="shared" si="47"/>
        <v>0</v>
      </c>
      <c r="U121">
        <f t="shared" si="48"/>
        <v>1</v>
      </c>
    </row>
    <row r="122" spans="1:22" ht="33">
      <c r="A122" s="5">
        <f t="shared" si="62"/>
        <v>-8.8000000000000005E-3</v>
      </c>
      <c r="B122" s="2" t="s">
        <v>116</v>
      </c>
      <c r="C122" s="31">
        <v>-0.38</v>
      </c>
      <c r="D122" s="3">
        <v>10.76</v>
      </c>
      <c r="E122" s="34">
        <v>3.9E-2</v>
      </c>
      <c r="F122" s="3">
        <f t="shared" si="33"/>
        <v>11.179639999999999</v>
      </c>
      <c r="G122" s="7">
        <f t="shared" si="43"/>
        <v>10.485620000000001</v>
      </c>
      <c r="H122" s="8">
        <f t="shared" si="58"/>
        <v>9.9476199999999988</v>
      </c>
      <c r="I122" s="4">
        <f t="shared" si="34"/>
        <v>0.6940199999999983</v>
      </c>
      <c r="J122" s="4">
        <f t="shared" si="35"/>
        <v>1.2320200000000003</v>
      </c>
      <c r="K122" s="4">
        <f t="shared" si="44"/>
        <v>0.42136928571428467</v>
      </c>
      <c r="L122" s="4">
        <f t="shared" si="45"/>
        <v>0.74801214285714301</v>
      </c>
      <c r="M122" s="3">
        <f t="shared" si="36"/>
        <v>10.906989285714285</v>
      </c>
      <c r="N122" s="3">
        <f t="shared" si="37"/>
        <v>10.695632142857141</v>
      </c>
      <c r="O122" s="35">
        <f t="shared" ref="O122:O130" si="63">(M122-$D122)/$D122</f>
        <v>1.3660714285714276E-2</v>
      </c>
      <c r="P122" s="40">
        <f t="shared" si="52"/>
        <v>-5.9821428571430069E-3</v>
      </c>
      <c r="Q122" s="24"/>
      <c r="R122" s="26"/>
      <c r="S122" s="29">
        <f t="shared" si="46"/>
        <v>0</v>
      </c>
      <c r="T122" s="29">
        <f t="shared" si="47"/>
        <v>0</v>
      </c>
      <c r="U122" s="29">
        <f t="shared" si="48"/>
        <v>1</v>
      </c>
      <c r="V122" s="29" t="str">
        <f>B122</f>
        <v>WA, Grays Harbor</v>
      </c>
    </row>
    <row r="123" spans="1:22" ht="33">
      <c r="A123" s="5">
        <f t="shared" si="62"/>
        <v>-1.0800000000000001E-2</v>
      </c>
      <c r="B123" s="2" t="s">
        <v>117</v>
      </c>
      <c r="C123" s="31">
        <v>-0.57999999999999996</v>
      </c>
      <c r="D123" s="3">
        <v>10.86</v>
      </c>
      <c r="E123" s="34">
        <v>1.3999999999999999E-2</v>
      </c>
      <c r="F123" s="3">
        <f t="shared" si="33"/>
        <v>11.012039999999999</v>
      </c>
      <c r="G123" s="7">
        <f t="shared" si="43"/>
        <v>10.583069999999999</v>
      </c>
      <c r="H123" s="8">
        <f t="shared" si="58"/>
        <v>10.04007</v>
      </c>
      <c r="I123" s="4">
        <f t="shared" si="34"/>
        <v>0.42896999999999963</v>
      </c>
      <c r="J123" s="4">
        <f t="shared" si="35"/>
        <v>0.97196999999999889</v>
      </c>
      <c r="K123" s="4">
        <f t="shared" si="44"/>
        <v>0.26044607142857118</v>
      </c>
      <c r="L123" s="4">
        <f t="shared" si="45"/>
        <v>0.59012464285714217</v>
      </c>
      <c r="M123" s="3">
        <f t="shared" si="36"/>
        <v>10.843516071428571</v>
      </c>
      <c r="N123" s="3">
        <f t="shared" si="37"/>
        <v>10.630194642857143</v>
      </c>
      <c r="O123" s="30">
        <f t="shared" si="63"/>
        <v>-1.5178571428571513E-3</v>
      </c>
      <c r="P123" s="40">
        <f t="shared" si="52"/>
        <v>-2.116071428571422E-2</v>
      </c>
      <c r="Q123" s="23"/>
      <c r="R123" s="26"/>
      <c r="S123">
        <f t="shared" si="46"/>
        <v>0</v>
      </c>
      <c r="T123">
        <f t="shared" si="47"/>
        <v>0</v>
      </c>
      <c r="U123">
        <f t="shared" si="48"/>
        <v>1</v>
      </c>
    </row>
    <row r="124" spans="1:22" ht="33">
      <c r="A124" s="5">
        <f t="shared" si="62"/>
        <v>-1.1000000000000001E-2</v>
      </c>
      <c r="B124" s="2" t="s">
        <v>118</v>
      </c>
      <c r="C124" s="31">
        <v>-0.6</v>
      </c>
      <c r="D124" s="3">
        <v>11.16</v>
      </c>
      <c r="E124" s="34">
        <v>0.01</v>
      </c>
      <c r="F124" s="3">
        <f t="shared" si="33"/>
        <v>11.271599999999999</v>
      </c>
      <c r="G124" s="7">
        <f t="shared" si="43"/>
        <v>10.87542</v>
      </c>
      <c r="H124" s="8">
        <f t="shared" si="58"/>
        <v>10.31742</v>
      </c>
      <c r="I124" s="4">
        <f t="shared" si="34"/>
        <v>0.39617999999999931</v>
      </c>
      <c r="J124" s="4">
        <f t="shared" si="35"/>
        <v>0.95417999999999914</v>
      </c>
      <c r="K124" s="4">
        <f t="shared" si="44"/>
        <v>0.24053785714285675</v>
      </c>
      <c r="L124" s="4">
        <f t="shared" si="45"/>
        <v>0.57932357142857094</v>
      </c>
      <c r="M124" s="3">
        <f t="shared" si="36"/>
        <v>11.115957857142856</v>
      </c>
      <c r="N124" s="3">
        <f t="shared" si="37"/>
        <v>10.896743571428571</v>
      </c>
      <c r="O124" s="30">
        <f t="shared" si="63"/>
        <v>-3.9464285714286762E-3</v>
      </c>
      <c r="P124" s="39">
        <f t="shared" si="52"/>
        <v>-2.3589285714285767E-2</v>
      </c>
      <c r="Q124" s="23"/>
      <c r="R124" s="26" t="str">
        <f t="shared" ref="R124:R126" si="64">B124</f>
        <v>WA, Jefferson</v>
      </c>
      <c r="S124">
        <f t="shared" si="46"/>
        <v>0</v>
      </c>
      <c r="T124">
        <f t="shared" si="47"/>
        <v>1</v>
      </c>
      <c r="U124">
        <f t="shared" si="48"/>
        <v>1</v>
      </c>
    </row>
    <row r="125" spans="1:22" ht="33">
      <c r="A125" s="5">
        <f t="shared" si="62"/>
        <v>-9.2999999999999992E-3</v>
      </c>
      <c r="B125" s="2" t="s">
        <v>119</v>
      </c>
      <c r="C125" s="31">
        <v>-0.43</v>
      </c>
      <c r="D125" s="3">
        <v>10.47</v>
      </c>
      <c r="E125" s="34">
        <v>1.3000000000000001E-2</v>
      </c>
      <c r="F125" s="3">
        <f t="shared" si="33"/>
        <v>10.606109999999999</v>
      </c>
      <c r="G125" s="7">
        <f t="shared" si="43"/>
        <v>10.203015000000001</v>
      </c>
      <c r="H125" s="8">
        <f t="shared" si="58"/>
        <v>9.6795150000000003</v>
      </c>
      <c r="I125" s="4">
        <f t="shared" si="34"/>
        <v>0.40309499999999865</v>
      </c>
      <c r="J125" s="4">
        <f t="shared" si="35"/>
        <v>0.92659499999999895</v>
      </c>
      <c r="K125" s="4">
        <f t="shared" si="44"/>
        <v>0.24473624999999918</v>
      </c>
      <c r="L125" s="4">
        <f t="shared" si="45"/>
        <v>0.56257553571428498</v>
      </c>
      <c r="M125" s="3">
        <f t="shared" si="36"/>
        <v>10.44775125</v>
      </c>
      <c r="N125" s="3">
        <f t="shared" si="37"/>
        <v>10.242090535714285</v>
      </c>
      <c r="O125" s="30">
        <f t="shared" si="63"/>
        <v>-2.125000000000099E-3</v>
      </c>
      <c r="P125" s="40">
        <f t="shared" si="52"/>
        <v>-2.1767857142857307E-2</v>
      </c>
      <c r="Q125" s="23"/>
      <c r="R125" s="26"/>
      <c r="S125">
        <f t="shared" si="46"/>
        <v>0</v>
      </c>
      <c r="T125">
        <f t="shared" si="47"/>
        <v>0</v>
      </c>
      <c r="U125">
        <f t="shared" si="48"/>
        <v>1</v>
      </c>
    </row>
    <row r="126" spans="1:22" ht="33">
      <c r="A126" s="5">
        <f t="shared" si="62"/>
        <v>-1.1200000000000002E-2</v>
      </c>
      <c r="B126" s="2" t="s">
        <v>29</v>
      </c>
      <c r="C126" s="31">
        <v>-0.62</v>
      </c>
      <c r="D126" s="3">
        <v>11.17</v>
      </c>
      <c r="E126" s="34">
        <v>8.199999999999999E-3</v>
      </c>
      <c r="F126" s="3">
        <f t="shared" si="33"/>
        <v>11.261594000000001</v>
      </c>
      <c r="G126" s="7">
        <f t="shared" si="43"/>
        <v>10.885165000000001</v>
      </c>
      <c r="H126" s="8">
        <f t="shared" si="58"/>
        <v>10.326665</v>
      </c>
      <c r="I126" s="4">
        <f t="shared" si="34"/>
        <v>0.3764289999999999</v>
      </c>
      <c r="J126" s="4">
        <f t="shared" si="35"/>
        <v>0.93492900000000034</v>
      </c>
      <c r="K126" s="4">
        <f t="shared" si="44"/>
        <v>0.22854617857142853</v>
      </c>
      <c r="L126" s="4">
        <f t="shared" si="45"/>
        <v>0.56763546428571443</v>
      </c>
      <c r="M126" s="3">
        <f t="shared" si="36"/>
        <v>11.11371117857143</v>
      </c>
      <c r="N126" s="3">
        <f t="shared" si="37"/>
        <v>10.894300464285715</v>
      </c>
      <c r="O126" s="30">
        <f t="shared" si="63"/>
        <v>-5.0392857142855813E-3</v>
      </c>
      <c r="P126" s="39">
        <f t="shared" si="52"/>
        <v>-2.4682142857142781E-2</v>
      </c>
      <c r="Q126" s="23"/>
      <c r="R126" s="26" t="str">
        <f t="shared" si="64"/>
        <v>WA, Kitsap</v>
      </c>
      <c r="S126">
        <f t="shared" si="46"/>
        <v>0</v>
      </c>
      <c r="T126">
        <f t="shared" si="47"/>
        <v>1</v>
      </c>
      <c r="U126">
        <f t="shared" si="48"/>
        <v>1</v>
      </c>
    </row>
    <row r="127" spans="1:22" ht="33">
      <c r="A127" s="5">
        <f t="shared" si="62"/>
        <v>-1.0800000000000001E-2</v>
      </c>
      <c r="B127" s="2" t="s">
        <v>30</v>
      </c>
      <c r="C127" s="31">
        <v>-0.57999999999999996</v>
      </c>
      <c r="D127" s="3">
        <v>10.06</v>
      </c>
      <c r="E127" s="34">
        <v>1.9E-2</v>
      </c>
      <c r="F127" s="3">
        <f t="shared" si="33"/>
        <v>10.251139999999999</v>
      </c>
      <c r="G127" s="7">
        <f t="shared" si="43"/>
        <v>9.8034700000000008</v>
      </c>
      <c r="H127" s="8">
        <f t="shared" si="58"/>
        <v>9.3004700000000007</v>
      </c>
      <c r="I127" s="4">
        <f t="shared" si="34"/>
        <v>0.44766999999999868</v>
      </c>
      <c r="J127" s="4">
        <f t="shared" si="35"/>
        <v>0.95066999999999879</v>
      </c>
      <c r="K127" s="4">
        <f t="shared" si="44"/>
        <v>0.27179964285714209</v>
      </c>
      <c r="L127" s="4">
        <f t="shared" si="45"/>
        <v>0.57719249999999933</v>
      </c>
      <c r="M127" s="3">
        <f t="shared" si="36"/>
        <v>10.075269642857142</v>
      </c>
      <c r="N127" s="3">
        <f t="shared" si="37"/>
        <v>9.8776624999999996</v>
      </c>
      <c r="O127" s="30">
        <f t="shared" si="63"/>
        <v>1.5178571428570297E-3</v>
      </c>
      <c r="P127" s="40">
        <f t="shared" si="52"/>
        <v>-1.8125000000000092E-2</v>
      </c>
      <c r="Q127" s="23"/>
      <c r="R127" s="26"/>
      <c r="S127">
        <f t="shared" si="46"/>
        <v>0</v>
      </c>
      <c r="T127">
        <f t="shared" si="47"/>
        <v>0</v>
      </c>
      <c r="U127">
        <f t="shared" si="48"/>
        <v>1</v>
      </c>
    </row>
    <row r="128" spans="1:22" ht="33">
      <c r="A128" s="5">
        <f t="shared" si="62"/>
        <v>-3.9000000000000003E-3</v>
      </c>
      <c r="B128" s="2" t="s">
        <v>31</v>
      </c>
      <c r="C128" s="32">
        <v>0.11</v>
      </c>
      <c r="D128" s="3">
        <v>11.09</v>
      </c>
      <c r="E128" s="34">
        <v>2.4E-2</v>
      </c>
      <c r="F128" s="3">
        <f t="shared" si="33"/>
        <v>11.356160000000001</v>
      </c>
      <c r="G128" s="7">
        <f t="shared" si="43"/>
        <v>10.807205</v>
      </c>
      <c r="H128" s="8">
        <f t="shared" si="58"/>
        <v>10.252705000000001</v>
      </c>
      <c r="I128" s="4">
        <f t="shared" si="34"/>
        <v>0.54895500000000119</v>
      </c>
      <c r="J128" s="4">
        <f t="shared" si="35"/>
        <v>1.1034550000000003</v>
      </c>
      <c r="K128" s="4">
        <f t="shared" si="44"/>
        <v>0.33329410714285784</v>
      </c>
      <c r="L128" s="4">
        <f t="shared" si="45"/>
        <v>0.66995482142857155</v>
      </c>
      <c r="M128" s="3">
        <f t="shared" si="36"/>
        <v>11.140499107142858</v>
      </c>
      <c r="N128" s="3">
        <f t="shared" si="37"/>
        <v>10.922659821428573</v>
      </c>
      <c r="O128" s="35">
        <f t="shared" si="63"/>
        <v>4.5535714285715448E-3</v>
      </c>
      <c r="P128" s="40">
        <f t="shared" si="52"/>
        <v>-1.5089285714285595E-2</v>
      </c>
      <c r="Q128" s="36"/>
      <c r="R128" s="26"/>
      <c r="S128" s="29">
        <f t="shared" si="46"/>
        <v>0</v>
      </c>
      <c r="T128" s="29">
        <f t="shared" si="47"/>
        <v>0</v>
      </c>
      <c r="U128" s="29">
        <f t="shared" si="48"/>
        <v>1</v>
      </c>
      <c r="V128" s="29" t="str">
        <f t="shared" ref="V128:V133" si="65">B128</f>
        <v>WA, Klickitat</v>
      </c>
    </row>
    <row r="129" spans="1:22" ht="33">
      <c r="A129" s="5">
        <f t="shared" si="62"/>
        <v>-8.1000000000000013E-3</v>
      </c>
      <c r="B129" s="2" t="s">
        <v>32</v>
      </c>
      <c r="C129" s="31">
        <v>-0.31</v>
      </c>
      <c r="D129" s="3">
        <v>8.1300000000000008</v>
      </c>
      <c r="E129" s="34">
        <v>4.2999999999999997E-2</v>
      </c>
      <c r="F129" s="3">
        <f t="shared" si="33"/>
        <v>8.47959</v>
      </c>
      <c r="G129" s="7">
        <f t="shared" si="43"/>
        <v>7.9226850000000013</v>
      </c>
      <c r="H129" s="8">
        <f t="shared" si="58"/>
        <v>7.516185000000001</v>
      </c>
      <c r="I129" s="4">
        <f t="shared" si="34"/>
        <v>0.55690499999999865</v>
      </c>
      <c r="J129" s="4">
        <f t="shared" si="35"/>
        <v>0.96340499999999896</v>
      </c>
      <c r="K129" s="4">
        <f t="shared" si="44"/>
        <v>0.33812089285714203</v>
      </c>
      <c r="L129" s="4">
        <f t="shared" si="45"/>
        <v>0.58492446428571365</v>
      </c>
      <c r="M129" s="3">
        <f t="shared" si="36"/>
        <v>8.2608058928571442</v>
      </c>
      <c r="N129" s="3">
        <f t="shared" si="37"/>
        <v>8.1011094642857149</v>
      </c>
      <c r="O129" s="35">
        <f t="shared" si="63"/>
        <v>1.6089285714285778E-2</v>
      </c>
      <c r="P129" s="40">
        <f t="shared" si="52"/>
        <v>-3.5535714285714515E-3</v>
      </c>
      <c r="Q129" s="36"/>
      <c r="R129" s="26"/>
      <c r="S129" s="29">
        <f t="shared" si="46"/>
        <v>0</v>
      </c>
      <c r="T129" s="29">
        <f t="shared" si="47"/>
        <v>0</v>
      </c>
      <c r="U129" s="29">
        <f t="shared" si="48"/>
        <v>1</v>
      </c>
      <c r="V129" s="29" t="str">
        <f t="shared" si="65"/>
        <v>WA, Lewis</v>
      </c>
    </row>
    <row r="130" spans="1:22" ht="33">
      <c r="A130" s="5">
        <f t="shared" si="62"/>
        <v>-6.0000000000000001E-3</v>
      </c>
      <c r="B130" s="2" t="s">
        <v>33</v>
      </c>
      <c r="C130" s="31">
        <v>-0.1</v>
      </c>
      <c r="D130" s="3">
        <v>8.84</v>
      </c>
      <c r="E130" s="34">
        <v>2.1999999999999999E-2</v>
      </c>
      <c r="F130" s="3">
        <f t="shared" si="33"/>
        <v>9.0344800000000003</v>
      </c>
      <c r="G130" s="7">
        <f t="shared" si="43"/>
        <v>8.6145800000000001</v>
      </c>
      <c r="H130" s="8">
        <f t="shared" si="58"/>
        <v>8.17258</v>
      </c>
      <c r="I130" s="4">
        <f t="shared" si="34"/>
        <v>0.41990000000000016</v>
      </c>
      <c r="J130" s="4">
        <f t="shared" si="35"/>
        <v>0.86190000000000033</v>
      </c>
      <c r="K130" s="4">
        <f t="shared" si="44"/>
        <v>0.25493928571428581</v>
      </c>
      <c r="L130" s="4">
        <f t="shared" si="45"/>
        <v>0.52329642857142877</v>
      </c>
      <c r="M130" s="3">
        <f t="shared" si="36"/>
        <v>8.8695192857142864</v>
      </c>
      <c r="N130" s="3">
        <f t="shared" si="37"/>
        <v>8.6958764285714292</v>
      </c>
      <c r="O130" s="35">
        <f t="shared" si="63"/>
        <v>3.3392857142858058E-3</v>
      </c>
      <c r="P130" s="40">
        <f t="shared" si="52"/>
        <v>-1.6303571428571344E-2</v>
      </c>
      <c r="Q130" s="36"/>
      <c r="R130" s="26"/>
      <c r="S130" s="29">
        <f t="shared" si="46"/>
        <v>0</v>
      </c>
      <c r="T130" s="29">
        <f t="shared" si="47"/>
        <v>0</v>
      </c>
      <c r="U130" s="29">
        <f t="shared" si="48"/>
        <v>1</v>
      </c>
      <c r="V130" s="29" t="str">
        <f t="shared" si="65"/>
        <v>WA, Lincoln</v>
      </c>
    </row>
    <row r="131" spans="1:22" ht="33">
      <c r="A131" s="5">
        <f t="shared" si="62"/>
        <v>-9.0000000000000011E-3</v>
      </c>
      <c r="B131" s="2" t="s">
        <v>34</v>
      </c>
      <c r="C131" s="31">
        <v>-0.4</v>
      </c>
      <c r="D131" s="3">
        <v>10.57</v>
      </c>
      <c r="E131" s="34">
        <v>3.2000000000000001E-2</v>
      </c>
      <c r="F131" s="3">
        <f t="shared" si="33"/>
        <v>10.908240000000001</v>
      </c>
      <c r="G131" s="7">
        <f t="shared" si="43"/>
        <v>10.300465000000001</v>
      </c>
      <c r="H131" s="8">
        <f t="shared" si="58"/>
        <v>9.7719649999999998</v>
      </c>
      <c r="I131" s="4">
        <f t="shared" si="34"/>
        <v>0.60777500000000018</v>
      </c>
      <c r="J131" s="4">
        <f t="shared" si="35"/>
        <v>1.1362750000000013</v>
      </c>
      <c r="K131" s="4">
        <f t="shared" si="44"/>
        <v>0.36900625000000015</v>
      </c>
      <c r="L131" s="4">
        <f t="shared" si="45"/>
        <v>0.68988125000000078</v>
      </c>
      <c r="M131" s="3">
        <f t="shared" si="36"/>
        <v>10.669471250000001</v>
      </c>
      <c r="N131" s="3">
        <f t="shared" si="37"/>
        <v>10.461846250000001</v>
      </c>
      <c r="O131" s="35">
        <f>(M131-$D131)/$D131</f>
        <v>9.4107142857143382E-3</v>
      </c>
      <c r="P131" s="40">
        <f t="shared" si="52"/>
        <v>-1.023214285714282E-2</v>
      </c>
      <c r="Q131" s="23"/>
      <c r="R131" s="26"/>
      <c r="S131">
        <f t="shared" si="46"/>
        <v>0</v>
      </c>
      <c r="T131">
        <f t="shared" si="47"/>
        <v>0</v>
      </c>
      <c r="U131">
        <f t="shared" si="48"/>
        <v>1</v>
      </c>
      <c r="V131" t="str">
        <f t="shared" si="65"/>
        <v>WA, Mason</v>
      </c>
    </row>
    <row r="132" spans="1:22" ht="33">
      <c r="A132" s="5">
        <f t="shared" si="62"/>
        <v>-4.5000000000000005E-3</v>
      </c>
      <c r="B132" s="2" t="s">
        <v>120</v>
      </c>
      <c r="C132" s="32">
        <v>0.05</v>
      </c>
      <c r="D132" s="3">
        <v>8.74</v>
      </c>
      <c r="E132" s="34">
        <v>2.5000000000000001E-2</v>
      </c>
      <c r="F132" s="3">
        <f t="shared" si="33"/>
        <v>8.958499999999999</v>
      </c>
      <c r="G132" s="7">
        <f t="shared" si="43"/>
        <v>8.5171299999999999</v>
      </c>
      <c r="H132" s="8">
        <f t="shared" si="58"/>
        <v>8.0801300000000005</v>
      </c>
      <c r="I132" s="4">
        <f t="shared" si="34"/>
        <v>0.44136999999999915</v>
      </c>
      <c r="J132" s="4">
        <f t="shared" si="35"/>
        <v>0.87836999999999854</v>
      </c>
      <c r="K132" s="4">
        <f t="shared" si="44"/>
        <v>0.26797464285714234</v>
      </c>
      <c r="L132" s="4">
        <f t="shared" si="45"/>
        <v>0.5332960714285705</v>
      </c>
      <c r="M132" s="3">
        <f t="shared" si="36"/>
        <v>8.7851046428571422</v>
      </c>
      <c r="N132" s="3">
        <f t="shared" si="37"/>
        <v>8.6134260714285702</v>
      </c>
      <c r="O132" s="35">
        <f t="shared" ref="O132:O133" si="66">(M132-$D132)/$D132</f>
        <v>5.160714285714187E-3</v>
      </c>
      <c r="P132" s="40">
        <f t="shared" si="52"/>
        <v>-1.4482142857143021E-2</v>
      </c>
      <c r="Q132" s="24"/>
      <c r="R132" s="26"/>
      <c r="S132" s="29">
        <f t="shared" si="46"/>
        <v>0</v>
      </c>
      <c r="T132" s="29">
        <f t="shared" si="47"/>
        <v>0</v>
      </c>
      <c r="U132" s="29">
        <f t="shared" si="48"/>
        <v>1</v>
      </c>
      <c r="V132" s="29" t="str">
        <f t="shared" si="65"/>
        <v>WA, Okanogan</v>
      </c>
    </row>
    <row r="133" spans="1:22" ht="33">
      <c r="A133" s="5">
        <f t="shared" si="62"/>
        <v>-1.0200000000000001E-2</v>
      </c>
      <c r="B133" s="2" t="s">
        <v>121</v>
      </c>
      <c r="C133" s="31">
        <v>-0.52</v>
      </c>
      <c r="D133" s="3">
        <v>8.35</v>
      </c>
      <c r="E133" s="34">
        <v>4.7E-2</v>
      </c>
      <c r="F133" s="3">
        <f t="shared" si="33"/>
        <v>8.7424499999999998</v>
      </c>
      <c r="G133" s="7">
        <f t="shared" ref="G133:G151" si="67">(1+$G$1)*D133</f>
        <v>8.1370749999999994</v>
      </c>
      <c r="H133" s="8">
        <f t="shared" si="58"/>
        <v>7.7195749999999999</v>
      </c>
      <c r="I133" s="4">
        <f t="shared" si="34"/>
        <v>0.60537500000000044</v>
      </c>
      <c r="J133" s="4">
        <f t="shared" si="35"/>
        <v>1.022875</v>
      </c>
      <c r="K133" s="4">
        <f t="shared" ref="K133:K151" si="68">I133*$L$2/$L$1</f>
        <v>0.36754910714285743</v>
      </c>
      <c r="L133" s="4">
        <f t="shared" ref="L133:L151" si="69">J133*$L$2/$L$1</f>
        <v>0.62103124999999992</v>
      </c>
      <c r="M133" s="3">
        <f t="shared" si="36"/>
        <v>8.5046241071428561</v>
      </c>
      <c r="N133" s="3">
        <f t="shared" si="37"/>
        <v>8.3406062500000004</v>
      </c>
      <c r="O133" s="35">
        <f t="shared" si="66"/>
        <v>1.8517857142857062E-2</v>
      </c>
      <c r="P133" s="40">
        <f t="shared" si="52"/>
        <v>-1.1249999999999045E-3</v>
      </c>
      <c r="Q133" s="24" t="str">
        <f t="shared" ref="Q133" si="70">B133</f>
        <v>WA, Pacific</v>
      </c>
      <c r="R133" s="26"/>
      <c r="S133" s="29">
        <f t="shared" ref="S133:S151" si="71">IF(ISTEXT(Q133),1,0)</f>
        <v>1</v>
      </c>
      <c r="T133" s="29">
        <f t="shared" ref="T133:T151" si="72">IF(ISTEXT(R133),1,0)</f>
        <v>0</v>
      </c>
      <c r="U133" s="29">
        <f t="shared" ref="U133:U151" si="73">IF(ISTEXT(B133),1,0)</f>
        <v>1</v>
      </c>
      <c r="V133" s="29" t="str">
        <f t="shared" si="65"/>
        <v>WA, Pacific</v>
      </c>
    </row>
    <row r="134" spans="1:22" ht="33">
      <c r="A134" s="5">
        <f t="shared" si="62"/>
        <v>-4.8999999999999998E-3</v>
      </c>
      <c r="B134" s="2" t="s">
        <v>122</v>
      </c>
      <c r="C134" s="32">
        <v>0.01</v>
      </c>
      <c r="D134" s="3">
        <v>7.11</v>
      </c>
      <c r="E134" s="34">
        <v>2.2000000000000001E-3</v>
      </c>
      <c r="F134" s="3">
        <f t="shared" ref="F134:F151" si="74">(1+E134)*D134</f>
        <v>7.125642</v>
      </c>
      <c r="G134" s="7">
        <f t="shared" si="67"/>
        <v>6.9286950000000003</v>
      </c>
      <c r="H134" s="8">
        <f t="shared" si="58"/>
        <v>6.5731950000000001</v>
      </c>
      <c r="I134" s="4">
        <f t="shared" ref="I134:I151" si="75">$F134-G134</f>
        <v>0.19694699999999976</v>
      </c>
      <c r="J134" s="4">
        <f t="shared" ref="J134:J151" si="76">$F134-H134</f>
        <v>0.55244699999999991</v>
      </c>
      <c r="K134" s="4">
        <f t="shared" si="68"/>
        <v>0.11957496428571415</v>
      </c>
      <c r="L134" s="4">
        <f t="shared" si="69"/>
        <v>0.33541424999999991</v>
      </c>
      <c r="M134" s="3">
        <f t="shared" ref="M134:M151" si="77">G134+K134</f>
        <v>7.0482699642857147</v>
      </c>
      <c r="N134" s="3">
        <f t="shared" ref="N134:N151" si="78">H134+L134</f>
        <v>6.9086092499999996</v>
      </c>
      <c r="O134" s="30">
        <f t="shared" ref="O134:O138" si="79">(M134-$D134)/$D134</f>
        <v>-8.6821428571428397E-3</v>
      </c>
      <c r="P134" s="39">
        <f t="shared" si="52"/>
        <v>-2.83250000000001E-2</v>
      </c>
      <c r="Q134" t="str">
        <f>B134</f>
        <v>WA, Pend Oreille</v>
      </c>
      <c r="R134" s="26" t="str">
        <f t="shared" ref="R134" si="80">B134</f>
        <v>WA, Pend Oreille</v>
      </c>
      <c r="S134">
        <f t="shared" si="71"/>
        <v>1</v>
      </c>
      <c r="T134">
        <f t="shared" si="72"/>
        <v>1</v>
      </c>
      <c r="U134">
        <f t="shared" si="73"/>
        <v>1</v>
      </c>
    </row>
    <row r="135" spans="1:22" ht="33">
      <c r="A135" s="5">
        <f t="shared" si="62"/>
        <v>-9.7999999999999997E-3</v>
      </c>
      <c r="B135" s="2" t="s">
        <v>123</v>
      </c>
      <c r="C135" s="31">
        <v>-0.48</v>
      </c>
      <c r="D135" s="3">
        <v>9.2899999999999991</v>
      </c>
      <c r="E135" s="34">
        <v>2.7E-2</v>
      </c>
      <c r="F135" s="3">
        <f t="shared" si="74"/>
        <v>9.5408299999999979</v>
      </c>
      <c r="G135" s="7">
        <f t="shared" si="67"/>
        <v>9.0531049999999986</v>
      </c>
      <c r="H135" s="8">
        <f t="shared" si="58"/>
        <v>8.5886049999999994</v>
      </c>
      <c r="I135" s="4">
        <f t="shared" si="75"/>
        <v>0.4877249999999993</v>
      </c>
      <c r="J135" s="4">
        <f t="shared" si="76"/>
        <v>0.95222499999999854</v>
      </c>
      <c r="K135" s="4">
        <f t="shared" si="68"/>
        <v>0.29611874999999954</v>
      </c>
      <c r="L135" s="4">
        <f t="shared" si="69"/>
        <v>0.57813660714285631</v>
      </c>
      <c r="M135" s="3">
        <f t="shared" si="77"/>
        <v>9.3492237499999984</v>
      </c>
      <c r="N135" s="3">
        <f t="shared" si="78"/>
        <v>9.1667416071428551</v>
      </c>
      <c r="O135" s="35">
        <f t="shared" si="79"/>
        <v>6.3749999999999189E-3</v>
      </c>
      <c r="P135" s="40">
        <f t="shared" si="52"/>
        <v>-1.3267857142857269E-2</v>
      </c>
      <c r="Q135" s="23"/>
      <c r="R135" s="26"/>
      <c r="S135">
        <f t="shared" si="71"/>
        <v>0</v>
      </c>
      <c r="T135">
        <f t="shared" si="72"/>
        <v>0</v>
      </c>
      <c r="U135">
        <f t="shared" si="73"/>
        <v>1</v>
      </c>
      <c r="V135" t="str">
        <f>B135</f>
        <v>WA, Pierce</v>
      </c>
    </row>
    <row r="136" spans="1:22" ht="33">
      <c r="A136" s="5">
        <f t="shared" si="62"/>
        <v>-6.0000000000000001E-3</v>
      </c>
      <c r="B136" s="2" t="s">
        <v>124</v>
      </c>
      <c r="C136" s="32">
        <v>-0.1</v>
      </c>
      <c r="D136" s="3">
        <v>13.42</v>
      </c>
      <c r="E136" s="34">
        <v>1.2999999999999999E-2</v>
      </c>
      <c r="F136" s="3">
        <f t="shared" si="74"/>
        <v>13.594459999999998</v>
      </c>
      <c r="G136" s="7">
        <f t="shared" si="67"/>
        <v>13.07779</v>
      </c>
      <c r="H136" s="8">
        <f t="shared" si="58"/>
        <v>12.406789999999999</v>
      </c>
      <c r="I136" s="4">
        <f t="shared" si="75"/>
        <v>0.51666999999999774</v>
      </c>
      <c r="J136" s="4">
        <f t="shared" si="76"/>
        <v>1.1876699999999989</v>
      </c>
      <c r="K136" s="4">
        <f t="shared" si="68"/>
        <v>0.31369249999999865</v>
      </c>
      <c r="L136" s="4">
        <f t="shared" si="69"/>
        <v>0.72108535714285649</v>
      </c>
      <c r="M136" s="3">
        <f t="shared" si="77"/>
        <v>13.391482499999999</v>
      </c>
      <c r="N136" s="3">
        <f t="shared" si="78"/>
        <v>13.127875357142855</v>
      </c>
      <c r="O136" s="30">
        <f t="shared" si="79"/>
        <v>-2.1250000000000973E-3</v>
      </c>
      <c r="P136" s="40">
        <f t="shared" si="52"/>
        <v>-2.176785714285728E-2</v>
      </c>
      <c r="Q136" s="23"/>
      <c r="R136" s="26"/>
      <c r="S136">
        <f t="shared" si="71"/>
        <v>0</v>
      </c>
      <c r="T136">
        <f t="shared" si="72"/>
        <v>0</v>
      </c>
      <c r="U136">
        <f t="shared" si="73"/>
        <v>1</v>
      </c>
    </row>
    <row r="137" spans="1:22" ht="33">
      <c r="A137" s="5">
        <f t="shared" si="62"/>
        <v>-1.1200000000000002E-2</v>
      </c>
      <c r="B137" s="2" t="s">
        <v>125</v>
      </c>
      <c r="C137" s="31">
        <v>-0.62</v>
      </c>
      <c r="D137" s="3">
        <v>11.17</v>
      </c>
      <c r="E137" s="34">
        <v>8.199999999999999E-3</v>
      </c>
      <c r="F137" s="3">
        <f t="shared" si="74"/>
        <v>11.261594000000001</v>
      </c>
      <c r="G137" s="7">
        <f t="shared" si="67"/>
        <v>10.885165000000001</v>
      </c>
      <c r="H137" s="8">
        <f t="shared" si="58"/>
        <v>10.326665</v>
      </c>
      <c r="I137" s="4">
        <f t="shared" si="75"/>
        <v>0.3764289999999999</v>
      </c>
      <c r="J137" s="4">
        <f t="shared" si="76"/>
        <v>0.93492900000000034</v>
      </c>
      <c r="K137" s="4">
        <f t="shared" si="68"/>
        <v>0.22854617857142853</v>
      </c>
      <c r="L137" s="4">
        <f t="shared" si="69"/>
        <v>0.56763546428571443</v>
      </c>
      <c r="M137" s="3">
        <f t="shared" si="77"/>
        <v>11.11371117857143</v>
      </c>
      <c r="N137" s="3">
        <f t="shared" si="78"/>
        <v>10.894300464285715</v>
      </c>
      <c r="O137" s="30">
        <f t="shared" si="79"/>
        <v>-5.0392857142855813E-3</v>
      </c>
      <c r="P137" s="39">
        <f t="shared" si="52"/>
        <v>-2.4682142857142781E-2</v>
      </c>
      <c r="Q137" s="23"/>
      <c r="R137" s="26" t="str">
        <f t="shared" ref="R137" si="81">B137</f>
        <v>WA, Skagit</v>
      </c>
      <c r="S137">
        <f t="shared" si="71"/>
        <v>0</v>
      </c>
      <c r="T137">
        <f t="shared" si="72"/>
        <v>1</v>
      </c>
      <c r="U137">
        <f t="shared" si="73"/>
        <v>1</v>
      </c>
    </row>
    <row r="138" spans="1:22" ht="33">
      <c r="A138" s="5">
        <f t="shared" si="62"/>
        <v>-9.8999999999999991E-3</v>
      </c>
      <c r="B138" s="2" t="s">
        <v>126</v>
      </c>
      <c r="C138" s="31">
        <v>-0.49</v>
      </c>
      <c r="D138" s="3">
        <v>9.1</v>
      </c>
      <c r="E138" s="34">
        <v>3.7999999999999999E-2</v>
      </c>
      <c r="F138" s="3">
        <f t="shared" si="74"/>
        <v>9.4458000000000002</v>
      </c>
      <c r="G138" s="7">
        <f t="shared" si="67"/>
        <v>8.8679500000000004</v>
      </c>
      <c r="H138" s="8">
        <f t="shared" si="58"/>
        <v>8.4129500000000004</v>
      </c>
      <c r="I138" s="4">
        <f t="shared" si="75"/>
        <v>0.57784999999999975</v>
      </c>
      <c r="J138" s="4">
        <f t="shared" si="76"/>
        <v>1.0328499999999998</v>
      </c>
      <c r="K138" s="4">
        <f t="shared" si="68"/>
        <v>0.35083749999999986</v>
      </c>
      <c r="L138" s="4">
        <f t="shared" si="69"/>
        <v>0.62708749999999991</v>
      </c>
      <c r="M138" s="3">
        <f t="shared" si="77"/>
        <v>9.2187874999999995</v>
      </c>
      <c r="N138" s="3">
        <f t="shared" si="78"/>
        <v>9.0400375000000004</v>
      </c>
      <c r="O138" s="35">
        <f t="shared" si="79"/>
        <v>1.3053571428571409E-2</v>
      </c>
      <c r="P138" s="40">
        <f t="shared" ref="P138:P151" si="82">(N138-$D138)/$D138</f>
        <v>-6.5892857142856327E-3</v>
      </c>
      <c r="Q138" s="23"/>
      <c r="R138" s="26"/>
      <c r="S138">
        <f t="shared" si="71"/>
        <v>0</v>
      </c>
      <c r="T138">
        <f t="shared" si="72"/>
        <v>0</v>
      </c>
      <c r="U138">
        <f t="shared" si="73"/>
        <v>1</v>
      </c>
      <c r="V138" t="str">
        <f t="shared" ref="V138:V139" si="83">B138</f>
        <v>WA, Skamania</v>
      </c>
    </row>
    <row r="139" spans="1:22" ht="33">
      <c r="A139" s="5">
        <f t="shared" si="62"/>
        <v>-9.1999999999999998E-3</v>
      </c>
      <c r="B139" s="2" t="s">
        <v>127</v>
      </c>
      <c r="C139" s="31">
        <v>-0.42</v>
      </c>
      <c r="D139" s="3">
        <v>9.69</v>
      </c>
      <c r="E139" s="34">
        <v>4.1000000000000002E-2</v>
      </c>
      <c r="F139" s="3">
        <f t="shared" si="74"/>
        <v>10.087289999999999</v>
      </c>
      <c r="G139" s="7">
        <f t="shared" si="67"/>
        <v>9.4429049999999997</v>
      </c>
      <c r="H139" s="8">
        <f t="shared" si="58"/>
        <v>8.9584049999999991</v>
      </c>
      <c r="I139" s="4">
        <f t="shared" si="75"/>
        <v>0.64438499999999976</v>
      </c>
      <c r="J139" s="4">
        <f t="shared" si="76"/>
        <v>1.1288850000000004</v>
      </c>
      <c r="K139" s="4">
        <f t="shared" si="68"/>
        <v>0.39123374999999988</v>
      </c>
      <c r="L139" s="4">
        <f t="shared" si="69"/>
        <v>0.68539446428571449</v>
      </c>
      <c r="M139" s="3">
        <f t="shared" si="77"/>
        <v>9.8341387499999993</v>
      </c>
      <c r="N139" s="3">
        <f t="shared" si="78"/>
        <v>9.6437994642857134</v>
      </c>
      <c r="O139" s="35">
        <f>(M139-$D139)/$D139</f>
        <v>1.4874999999999977E-2</v>
      </c>
      <c r="P139" s="40">
        <f t="shared" si="82"/>
        <v>-4.7678571428571787E-3</v>
      </c>
      <c r="Q139" s="24"/>
      <c r="R139" s="26"/>
      <c r="S139" s="29">
        <f t="shared" si="71"/>
        <v>0</v>
      </c>
      <c r="T139" s="29">
        <f t="shared" si="72"/>
        <v>0</v>
      </c>
      <c r="U139" s="29">
        <f t="shared" si="73"/>
        <v>1</v>
      </c>
      <c r="V139" s="29" t="str">
        <f t="shared" si="83"/>
        <v>WA, Snohomish</v>
      </c>
    </row>
    <row r="140" spans="1:22" ht="33">
      <c r="A140" s="5">
        <f t="shared" si="62"/>
        <v>-9.0000000000000011E-3</v>
      </c>
      <c r="B140" s="2" t="s">
        <v>128</v>
      </c>
      <c r="C140" s="31">
        <v>-0.4</v>
      </c>
      <c r="D140" s="3">
        <v>9.15</v>
      </c>
      <c r="E140" s="34">
        <v>1.4999999999999999E-2</v>
      </c>
      <c r="F140" s="3">
        <f t="shared" si="74"/>
        <v>9.2872500000000002</v>
      </c>
      <c r="G140" s="7">
        <f t="shared" si="67"/>
        <v>8.9166750000000015</v>
      </c>
      <c r="H140" s="8">
        <f t="shared" si="58"/>
        <v>8.4591750000000001</v>
      </c>
      <c r="I140" s="4">
        <f t="shared" si="75"/>
        <v>0.37057499999999877</v>
      </c>
      <c r="J140" s="4">
        <f t="shared" si="76"/>
        <v>0.82807500000000012</v>
      </c>
      <c r="K140" s="4">
        <f t="shared" si="68"/>
        <v>0.22499196428571352</v>
      </c>
      <c r="L140" s="4">
        <f t="shared" si="69"/>
        <v>0.50275982142857156</v>
      </c>
      <c r="M140" s="3">
        <f t="shared" si="77"/>
        <v>9.1416669642857151</v>
      </c>
      <c r="N140" s="3">
        <f t="shared" si="78"/>
        <v>8.9619348214285708</v>
      </c>
      <c r="O140" s="30">
        <f t="shared" ref="O140:O150" si="84">(M140-$D140)/$D140</f>
        <v>-9.1071428571423284E-4</v>
      </c>
      <c r="P140" s="40">
        <f t="shared" si="82"/>
        <v>-2.0553571428571536E-2</v>
      </c>
      <c r="Q140" s="23"/>
      <c r="R140" s="26"/>
      <c r="S140">
        <f t="shared" si="71"/>
        <v>0</v>
      </c>
      <c r="T140">
        <f t="shared" si="72"/>
        <v>0</v>
      </c>
      <c r="U140">
        <f t="shared" si="73"/>
        <v>1</v>
      </c>
    </row>
    <row r="141" spans="1:22" ht="33">
      <c r="A141" s="5">
        <f t="shared" si="62"/>
        <v>-1.04E-2</v>
      </c>
      <c r="B141" s="2" t="s">
        <v>129</v>
      </c>
      <c r="C141" s="31">
        <v>-0.54</v>
      </c>
      <c r="D141" s="3">
        <v>9.51</v>
      </c>
      <c r="E141" s="34">
        <v>9.9000000000000008E-3</v>
      </c>
      <c r="F141" s="3">
        <f t="shared" si="74"/>
        <v>9.6041489999999996</v>
      </c>
      <c r="G141" s="7">
        <f t="shared" si="67"/>
        <v>9.2674950000000003</v>
      </c>
      <c r="H141" s="8">
        <f t="shared" si="58"/>
        <v>8.791995</v>
      </c>
      <c r="I141" s="4">
        <f t="shared" si="75"/>
        <v>0.33665399999999934</v>
      </c>
      <c r="J141" s="4">
        <f t="shared" si="76"/>
        <v>0.8121539999999996</v>
      </c>
      <c r="K141" s="4">
        <f t="shared" si="68"/>
        <v>0.20439707142857103</v>
      </c>
      <c r="L141" s="4">
        <f t="shared" si="69"/>
        <v>0.49309349999999968</v>
      </c>
      <c r="M141" s="3">
        <f t="shared" si="77"/>
        <v>9.4718920714285719</v>
      </c>
      <c r="N141" s="3">
        <f t="shared" si="78"/>
        <v>9.2850885000000005</v>
      </c>
      <c r="O141" s="30">
        <f t="shared" si="84"/>
        <v>-4.007142857142783E-3</v>
      </c>
      <c r="P141" s="39">
        <f t="shared" si="82"/>
        <v>-2.3649999999999925E-2</v>
      </c>
      <c r="Q141" s="23"/>
      <c r="R141" s="26" t="str">
        <f t="shared" ref="R141:R142" si="85">B141</f>
        <v>WA, Stevens</v>
      </c>
      <c r="S141">
        <f t="shared" si="71"/>
        <v>0</v>
      </c>
      <c r="T141">
        <f t="shared" si="72"/>
        <v>1</v>
      </c>
      <c r="U141">
        <f t="shared" si="73"/>
        <v>1</v>
      </c>
    </row>
    <row r="142" spans="1:22" ht="33">
      <c r="A142" s="5">
        <f t="shared" si="62"/>
        <v>-1.1200000000000002E-2</v>
      </c>
      <c r="B142" s="2" t="s">
        <v>130</v>
      </c>
      <c r="C142" s="31">
        <v>-0.62</v>
      </c>
      <c r="D142" s="3">
        <v>11.16</v>
      </c>
      <c r="E142" s="34">
        <v>8.3000000000000001E-3</v>
      </c>
      <c r="F142" s="3">
        <f t="shared" si="74"/>
        <v>11.252628</v>
      </c>
      <c r="G142" s="7">
        <f t="shared" si="67"/>
        <v>10.87542</v>
      </c>
      <c r="H142" s="8">
        <f t="shared" si="58"/>
        <v>10.31742</v>
      </c>
      <c r="I142" s="4">
        <f t="shared" si="75"/>
        <v>0.37720799999999954</v>
      </c>
      <c r="J142" s="4">
        <f t="shared" si="76"/>
        <v>0.93520799999999937</v>
      </c>
      <c r="K142" s="4">
        <f t="shared" si="68"/>
        <v>0.22901914285714256</v>
      </c>
      <c r="L142" s="4">
        <f t="shared" si="69"/>
        <v>0.56780485714285678</v>
      </c>
      <c r="M142" s="3">
        <f t="shared" si="77"/>
        <v>11.104439142857142</v>
      </c>
      <c r="N142" s="3">
        <f t="shared" si="78"/>
        <v>10.885224857142857</v>
      </c>
      <c r="O142" s="30">
        <f t="shared" si="84"/>
        <v>-4.9785714285714927E-3</v>
      </c>
      <c r="P142" s="39">
        <f t="shared" si="82"/>
        <v>-2.4621428571428582E-2</v>
      </c>
      <c r="Q142" s="23"/>
      <c r="R142" s="26" t="str">
        <f t="shared" si="85"/>
        <v>WA, Thurston</v>
      </c>
      <c r="S142">
        <f t="shared" si="71"/>
        <v>0</v>
      </c>
      <c r="T142">
        <f t="shared" si="72"/>
        <v>1</v>
      </c>
      <c r="U142">
        <f t="shared" si="73"/>
        <v>1</v>
      </c>
    </row>
    <row r="143" spans="1:22" ht="33">
      <c r="A143" s="5">
        <f t="shared" si="62"/>
        <v>-9.4999999999999998E-3</v>
      </c>
      <c r="B143" s="2" t="s">
        <v>135</v>
      </c>
      <c r="C143" s="31">
        <v>-0.45</v>
      </c>
      <c r="D143" s="3">
        <v>9.4</v>
      </c>
      <c r="E143" s="34">
        <v>3.5999999999999997E-2</v>
      </c>
      <c r="F143" s="3">
        <f t="shared" si="74"/>
        <v>9.7384000000000004</v>
      </c>
      <c r="G143" s="7">
        <f t="shared" si="67"/>
        <v>9.1603000000000012</v>
      </c>
      <c r="H143" s="8">
        <f t="shared" si="58"/>
        <v>8.6903000000000006</v>
      </c>
      <c r="I143" s="4">
        <f t="shared" si="75"/>
        <v>0.57809999999999917</v>
      </c>
      <c r="J143" s="4">
        <f t="shared" si="76"/>
        <v>1.0480999999999998</v>
      </c>
      <c r="K143" s="4">
        <f t="shared" si="68"/>
        <v>0.35098928571428523</v>
      </c>
      <c r="L143" s="4">
        <f t="shared" si="69"/>
        <v>0.63634642857142842</v>
      </c>
      <c r="M143" s="3">
        <f t="shared" si="77"/>
        <v>9.5112892857142857</v>
      </c>
      <c r="N143" s="3">
        <f t="shared" si="78"/>
        <v>9.3266464285714292</v>
      </c>
      <c r="O143" s="35">
        <f t="shared" si="84"/>
        <v>1.1839285714285672E-2</v>
      </c>
      <c r="P143" s="40">
        <f t="shared" si="82"/>
        <v>-7.8035714285713967E-3</v>
      </c>
      <c r="Q143" s="23"/>
      <c r="R143" s="26"/>
      <c r="S143">
        <f t="shared" si="71"/>
        <v>0</v>
      </c>
      <c r="T143">
        <f t="shared" si="72"/>
        <v>0</v>
      </c>
      <c r="U143">
        <f t="shared" si="73"/>
        <v>1</v>
      </c>
      <c r="V143" t="str">
        <f t="shared" ref="V143:V144" si="86">B143</f>
        <v>WA, Wahkiakum</v>
      </c>
    </row>
    <row r="144" spans="1:22" ht="33">
      <c r="A144" s="5">
        <f t="shared" si="62"/>
        <v>-1.1699999999999999E-2</v>
      </c>
      <c r="B144" s="2" t="s">
        <v>134</v>
      </c>
      <c r="C144" s="31">
        <v>-0.67</v>
      </c>
      <c r="D144" s="3">
        <v>10.68</v>
      </c>
      <c r="E144" s="34">
        <v>1.2999999999999999E-2</v>
      </c>
      <c r="F144" s="3">
        <f t="shared" si="74"/>
        <v>10.818839999999998</v>
      </c>
      <c r="G144" s="7">
        <f t="shared" si="67"/>
        <v>10.40766</v>
      </c>
      <c r="H144" s="8">
        <f t="shared" si="58"/>
        <v>9.8736599999999992</v>
      </c>
      <c r="I144" s="4">
        <f t="shared" si="75"/>
        <v>0.4111799999999981</v>
      </c>
      <c r="J144" s="4">
        <f t="shared" si="76"/>
        <v>0.9451799999999988</v>
      </c>
      <c r="K144" s="4">
        <f t="shared" si="68"/>
        <v>0.24964499999999887</v>
      </c>
      <c r="L144" s="4">
        <f t="shared" si="69"/>
        <v>0.57385928571428502</v>
      </c>
      <c r="M144" s="3">
        <f t="shared" si="77"/>
        <v>10.657304999999999</v>
      </c>
      <c r="N144" s="3">
        <f t="shared" si="78"/>
        <v>10.447519285714284</v>
      </c>
      <c r="O144" s="30">
        <f t="shared" si="84"/>
        <v>-2.1250000000000539E-3</v>
      </c>
      <c r="P144" s="40">
        <f t="shared" si="82"/>
        <v>-2.1767857142857276E-2</v>
      </c>
      <c r="Q144" s="23"/>
      <c r="R144" s="26"/>
      <c r="S144">
        <f t="shared" si="71"/>
        <v>0</v>
      </c>
      <c r="T144">
        <f t="shared" si="72"/>
        <v>0</v>
      </c>
      <c r="U144">
        <f t="shared" si="73"/>
        <v>1</v>
      </c>
      <c r="V144" t="str">
        <f t="shared" si="86"/>
        <v>WA, Walla Walla</v>
      </c>
    </row>
    <row r="145" spans="1:22" ht="33">
      <c r="A145" s="5">
        <f t="shared" si="62"/>
        <v>-1.1099999999999999E-2</v>
      </c>
      <c r="B145" s="2" t="s">
        <v>133</v>
      </c>
      <c r="C145" s="31">
        <v>-0.61</v>
      </c>
      <c r="D145" s="3">
        <v>10.97</v>
      </c>
      <c r="E145" s="34">
        <v>9.5999999999999992E-3</v>
      </c>
      <c r="F145" s="3">
        <f t="shared" si="74"/>
        <v>11.075312000000002</v>
      </c>
      <c r="G145" s="7">
        <f t="shared" si="67"/>
        <v>10.690265</v>
      </c>
      <c r="H145" s="8">
        <f t="shared" si="58"/>
        <v>10.141765000000001</v>
      </c>
      <c r="I145" s="4">
        <f t="shared" si="75"/>
        <v>0.38504700000000192</v>
      </c>
      <c r="J145" s="4">
        <f t="shared" si="76"/>
        <v>0.93354700000000079</v>
      </c>
      <c r="K145" s="4">
        <f t="shared" si="68"/>
        <v>0.23377853571428686</v>
      </c>
      <c r="L145" s="4">
        <f t="shared" si="69"/>
        <v>0.56679639285714334</v>
      </c>
      <c r="M145" s="3">
        <f t="shared" si="77"/>
        <v>10.924043535714286</v>
      </c>
      <c r="N145" s="3">
        <f t="shared" si="78"/>
        <v>10.708561392857145</v>
      </c>
      <c r="O145" s="30">
        <f t="shared" si="84"/>
        <v>-4.189285714285707E-3</v>
      </c>
      <c r="P145" s="39">
        <f t="shared" si="82"/>
        <v>-2.3832142857142677E-2</v>
      </c>
      <c r="Q145" s="24"/>
      <c r="R145" s="26" t="str">
        <f t="shared" ref="R145" si="87">B145</f>
        <v>WA, Whatcom</v>
      </c>
      <c r="S145">
        <f t="shared" si="71"/>
        <v>0</v>
      </c>
      <c r="T145">
        <f t="shared" si="72"/>
        <v>1</v>
      </c>
      <c r="U145">
        <f t="shared" si="73"/>
        <v>1</v>
      </c>
    </row>
    <row r="146" spans="1:22" ht="33">
      <c r="A146" s="5">
        <f t="shared" si="62"/>
        <v>-8.8999999999999999E-3</v>
      </c>
      <c r="B146" s="2" t="s">
        <v>132</v>
      </c>
      <c r="C146" s="31">
        <v>-0.39</v>
      </c>
      <c r="D146" s="3">
        <v>9.61</v>
      </c>
      <c r="E146" s="34">
        <v>1.2E-2</v>
      </c>
      <c r="F146" s="3">
        <f t="shared" si="74"/>
        <v>9.72532</v>
      </c>
      <c r="G146" s="7">
        <f t="shared" si="67"/>
        <v>9.3649450000000005</v>
      </c>
      <c r="H146" s="8">
        <f t="shared" si="58"/>
        <v>8.8844449999999995</v>
      </c>
      <c r="I146" s="4">
        <f t="shared" si="75"/>
        <v>0.36037499999999945</v>
      </c>
      <c r="J146" s="4">
        <f t="shared" si="76"/>
        <v>0.84087500000000048</v>
      </c>
      <c r="K146" s="4">
        <f t="shared" si="68"/>
        <v>0.2187991071428568</v>
      </c>
      <c r="L146" s="4">
        <f t="shared" si="69"/>
        <v>0.51053125000000021</v>
      </c>
      <c r="M146" s="3">
        <f t="shared" si="77"/>
        <v>9.5837441071428575</v>
      </c>
      <c r="N146" s="3">
        <f t="shared" si="78"/>
        <v>9.3949762499999991</v>
      </c>
      <c r="O146" s="30">
        <f t="shared" si="84"/>
        <v>-2.7321428571427595E-3</v>
      </c>
      <c r="P146" s="40">
        <f t="shared" si="82"/>
        <v>-2.237500000000003E-2</v>
      </c>
      <c r="Q146" s="24"/>
      <c r="R146" s="26"/>
      <c r="S146">
        <f t="shared" si="71"/>
        <v>0</v>
      </c>
      <c r="T146">
        <f t="shared" si="72"/>
        <v>0</v>
      </c>
      <c r="U146">
        <f t="shared" si="73"/>
        <v>1</v>
      </c>
    </row>
    <row r="147" spans="1:22" ht="33">
      <c r="A147" s="5">
        <f t="shared" si="62"/>
        <v>-1.3599999999999999E-2</v>
      </c>
      <c r="B147" s="2" t="s">
        <v>131</v>
      </c>
      <c r="C147" s="31">
        <v>-0.86</v>
      </c>
      <c r="D147" s="3">
        <v>10.39</v>
      </c>
      <c r="E147" s="34">
        <v>1.2999999999999999E-2</v>
      </c>
      <c r="F147" s="3">
        <f t="shared" si="74"/>
        <v>10.525069999999999</v>
      </c>
      <c r="G147" s="7">
        <f t="shared" si="67"/>
        <v>10.125055000000001</v>
      </c>
      <c r="H147" s="8">
        <f t="shared" si="58"/>
        <v>9.6055550000000007</v>
      </c>
      <c r="I147" s="4">
        <f t="shared" si="75"/>
        <v>0.40001499999999801</v>
      </c>
      <c r="J147" s="4">
        <f t="shared" si="76"/>
        <v>0.91951499999999875</v>
      </c>
      <c r="K147" s="4">
        <f t="shared" si="68"/>
        <v>0.24286624999999878</v>
      </c>
      <c r="L147" s="4">
        <f t="shared" si="69"/>
        <v>0.5582769642857135</v>
      </c>
      <c r="M147" s="3">
        <f t="shared" si="77"/>
        <v>10.36792125</v>
      </c>
      <c r="N147" s="3">
        <f t="shared" si="78"/>
        <v>10.163831964285714</v>
      </c>
      <c r="O147" s="30">
        <f t="shared" si="84"/>
        <v>-2.1250000000000353E-3</v>
      </c>
      <c r="P147" s="40">
        <f t="shared" si="82"/>
        <v>-2.1767857142857179E-2</v>
      </c>
      <c r="Q147" s="24"/>
      <c r="R147" s="26"/>
      <c r="S147">
        <f t="shared" si="71"/>
        <v>0</v>
      </c>
      <c r="T147">
        <f t="shared" si="72"/>
        <v>0</v>
      </c>
      <c r="U147">
        <f t="shared" si="73"/>
        <v>1</v>
      </c>
    </row>
    <row r="148" spans="1:22" ht="33">
      <c r="A148" s="5">
        <f t="shared" si="62"/>
        <v>-9.3999999999999986E-3</v>
      </c>
      <c r="B148" s="2" t="s">
        <v>35</v>
      </c>
      <c r="C148" s="31">
        <v>-0.44</v>
      </c>
      <c r="D148" s="3">
        <v>9.1999999999999993</v>
      </c>
      <c r="E148" s="34">
        <v>2.5000000000000001E-2</v>
      </c>
      <c r="F148" s="3">
        <f t="shared" si="74"/>
        <v>9.4299999999999979</v>
      </c>
      <c r="G148" s="7">
        <f t="shared" si="67"/>
        <v>8.9653999999999989</v>
      </c>
      <c r="H148" s="8">
        <f t="shared" si="58"/>
        <v>8.5053999999999998</v>
      </c>
      <c r="I148" s="4">
        <f t="shared" si="75"/>
        <v>0.46459999999999901</v>
      </c>
      <c r="J148" s="4">
        <f t="shared" si="76"/>
        <v>0.92459999999999809</v>
      </c>
      <c r="K148" s="4">
        <f t="shared" si="68"/>
        <v>0.28207857142857079</v>
      </c>
      <c r="L148" s="4">
        <f t="shared" si="69"/>
        <v>0.56136428571428454</v>
      </c>
      <c r="M148" s="3">
        <f t="shared" si="77"/>
        <v>9.2474785714285694</v>
      </c>
      <c r="N148" s="3">
        <f t="shared" si="78"/>
        <v>9.0667642857142852</v>
      </c>
      <c r="O148" s="35">
        <f t="shared" si="84"/>
        <v>5.1607142857141471E-3</v>
      </c>
      <c r="P148" s="40">
        <f t="shared" si="82"/>
        <v>-1.4482142857142841E-2</v>
      </c>
      <c r="Q148" s="24"/>
      <c r="R148" s="26"/>
      <c r="S148">
        <f t="shared" si="71"/>
        <v>0</v>
      </c>
      <c r="T148">
        <f t="shared" si="72"/>
        <v>0</v>
      </c>
      <c r="U148">
        <f t="shared" si="73"/>
        <v>1</v>
      </c>
    </row>
    <row r="149" spans="1:22" ht="33">
      <c r="A149" s="5">
        <f t="shared" si="62"/>
        <v>-1.37E-2</v>
      </c>
      <c r="B149" s="2" t="s">
        <v>136</v>
      </c>
      <c r="C149" s="31">
        <v>-0.87</v>
      </c>
      <c r="D149" s="3">
        <v>8.3800000000000008</v>
      </c>
      <c r="E149" s="34">
        <v>2.4E-2</v>
      </c>
      <c r="F149" s="3">
        <f t="shared" si="74"/>
        <v>8.5811200000000003</v>
      </c>
      <c r="G149" s="7">
        <f t="shared" si="67"/>
        <v>8.1663100000000011</v>
      </c>
      <c r="H149" s="8">
        <f t="shared" si="58"/>
        <v>7.7473100000000006</v>
      </c>
      <c r="I149" s="4">
        <f t="shared" si="75"/>
        <v>0.41480999999999923</v>
      </c>
      <c r="J149" s="4">
        <f t="shared" si="76"/>
        <v>0.83380999999999972</v>
      </c>
      <c r="K149" s="4">
        <f t="shared" si="68"/>
        <v>0.25184892857142815</v>
      </c>
      <c r="L149" s="4">
        <f t="shared" si="69"/>
        <v>0.50624178571428557</v>
      </c>
      <c r="M149" s="3">
        <f t="shared" si="77"/>
        <v>8.4181589285714296</v>
      </c>
      <c r="N149" s="3">
        <f t="shared" si="78"/>
        <v>8.2535517857142864</v>
      </c>
      <c r="O149" s="35">
        <f t="shared" si="84"/>
        <v>4.5535714285714519E-3</v>
      </c>
      <c r="P149" s="40">
        <f t="shared" si="82"/>
        <v>-1.5089285714285727E-2</v>
      </c>
      <c r="Q149" s="24"/>
      <c r="R149" s="26"/>
      <c r="S149">
        <f t="shared" si="71"/>
        <v>0</v>
      </c>
      <c r="T149">
        <f t="shared" si="72"/>
        <v>0</v>
      </c>
      <c r="U149">
        <f t="shared" si="73"/>
        <v>1</v>
      </c>
    </row>
    <row r="150" spans="1:22" ht="33">
      <c r="A150" s="5">
        <f t="shared" si="62"/>
        <v>-6.8999999999999999E-3</v>
      </c>
      <c r="B150" s="2" t="s">
        <v>137</v>
      </c>
      <c r="C150" s="31">
        <v>-0.19</v>
      </c>
      <c r="D150" s="3">
        <v>10.24</v>
      </c>
      <c r="E150" s="34">
        <v>1.6E-2</v>
      </c>
      <c r="F150" s="3">
        <f t="shared" si="74"/>
        <v>10.403840000000001</v>
      </c>
      <c r="G150" s="7">
        <f t="shared" si="67"/>
        <v>9.9788800000000002</v>
      </c>
      <c r="H150" s="8">
        <f t="shared" si="58"/>
        <v>9.4668799999999997</v>
      </c>
      <c r="I150" s="4">
        <f t="shared" si="75"/>
        <v>0.42496000000000045</v>
      </c>
      <c r="J150" s="4">
        <f t="shared" si="76"/>
        <v>0.9369600000000009</v>
      </c>
      <c r="K150" s="4">
        <f t="shared" si="68"/>
        <v>0.25801142857142884</v>
      </c>
      <c r="L150" s="4">
        <f t="shared" si="69"/>
        <v>0.56886857142857206</v>
      </c>
      <c r="M150" s="3">
        <f t="shared" si="77"/>
        <v>10.236891428571429</v>
      </c>
      <c r="N150" s="3">
        <f t="shared" si="78"/>
        <v>10.035748571428572</v>
      </c>
      <c r="O150" s="30">
        <f t="shared" si="84"/>
        <v>-3.0357142857141001E-4</v>
      </c>
      <c r="P150" s="40">
        <f t="shared" si="82"/>
        <v>-1.9946428571428546E-2</v>
      </c>
      <c r="Q150" s="24"/>
      <c r="R150" s="26"/>
      <c r="S150">
        <f t="shared" si="71"/>
        <v>0</v>
      </c>
      <c r="T150">
        <f t="shared" si="72"/>
        <v>0</v>
      </c>
      <c r="U150">
        <f t="shared" si="73"/>
        <v>1</v>
      </c>
    </row>
    <row r="151" spans="1:22" ht="33">
      <c r="A151" s="5">
        <f t="shared" si="62"/>
        <v>-5.6000000000000008E-3</v>
      </c>
      <c r="B151" s="2" t="s">
        <v>36</v>
      </c>
      <c r="C151" s="31">
        <v>-0.06</v>
      </c>
      <c r="D151" s="3">
        <v>7.76</v>
      </c>
      <c r="E151" s="34">
        <v>0.03</v>
      </c>
      <c r="F151" s="3">
        <f t="shared" si="74"/>
        <v>7.9927999999999999</v>
      </c>
      <c r="G151" s="7">
        <f t="shared" si="67"/>
        <v>7.5621200000000002</v>
      </c>
      <c r="H151" s="8">
        <f t="shared" si="58"/>
        <v>7.1741199999999994</v>
      </c>
      <c r="I151" s="4">
        <f t="shared" si="75"/>
        <v>0.43067999999999973</v>
      </c>
      <c r="J151" s="4">
        <f t="shared" si="76"/>
        <v>0.81868000000000052</v>
      </c>
      <c r="K151" s="4">
        <f t="shared" si="68"/>
        <v>0.26148428571428556</v>
      </c>
      <c r="L151" s="4">
        <f t="shared" si="69"/>
        <v>0.4970557142857146</v>
      </c>
      <c r="M151" s="3">
        <f t="shared" si="77"/>
        <v>7.8236042857142856</v>
      </c>
      <c r="N151" s="3">
        <f t="shared" si="78"/>
        <v>7.671175714285714</v>
      </c>
      <c r="O151" s="35">
        <f>(M151-$D151)/$D151</f>
        <v>8.1964285714285802E-3</v>
      </c>
      <c r="P151" s="40">
        <f t="shared" si="82"/>
        <v>-1.1446428571428583E-2</v>
      </c>
      <c r="Q151" s="24"/>
      <c r="R151" s="25"/>
      <c r="S151" s="29">
        <f t="shared" si="71"/>
        <v>0</v>
      </c>
      <c r="T151" s="29">
        <f t="shared" si="72"/>
        <v>0</v>
      </c>
      <c r="U151" s="29">
        <f t="shared" si="73"/>
        <v>1</v>
      </c>
      <c r="V151" s="29" t="str">
        <f>B151</f>
        <v xml:space="preserve">WY, Teton </v>
      </c>
    </row>
    <row r="152" spans="1:22" ht="33">
      <c r="D152" s="2"/>
    </row>
    <row r="153" spans="1:22" ht="33">
      <c r="D153" s="2"/>
    </row>
    <row r="154" spans="1:22" ht="33">
      <c r="D154" s="2"/>
    </row>
    <row r="155" spans="1:22" ht="33">
      <c r="D155" s="2"/>
    </row>
    <row r="156" spans="1:22" ht="33">
      <c r="D156" s="2"/>
    </row>
  </sheetData>
  <phoneticPr fontId="17" type="noConversion"/>
  <conditionalFormatting sqref="P5:P151">
    <cfRule type="colorScale" priority="1">
      <colorScale>
        <cfvo type="formula" val="&quot;&lt;-.025&quot;"/>
        <cfvo type="formula" val="&quot;&gt;=-.025&quot;"/>
        <color rgb="FF008000"/>
        <color rgb="FFFFEF9C"/>
      </colorScale>
    </cfRule>
  </conditionalFormatting>
  <pageMargins left="0.75" right="0.75" top="1" bottom="1" header="0.5" footer="0.5"/>
  <pageSetup scale="41" fitToHeight="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www.bluefish.org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Levy</dc:creator>
  <cp:lastModifiedBy>Scott Levy</cp:lastModifiedBy>
  <cp:lastPrinted>2020-06-13T14:43:57Z</cp:lastPrinted>
  <dcterms:created xsi:type="dcterms:W3CDTF">2020-05-22T00:16:56Z</dcterms:created>
  <dcterms:modified xsi:type="dcterms:W3CDTF">2020-10-25T04:00:26Z</dcterms:modified>
</cp:coreProperties>
</file>